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ergejs\Sergejs\Rimi Plaza\Līgumi\Juris\"/>
    </mc:Choice>
  </mc:AlternateContent>
  <xr:revisionPtr revIDLastSave="0" documentId="8_{40E65B1D-715D-477F-B2F8-19973CB2C47B}" xr6:coauthVersionLast="47" xr6:coauthVersionMax="47" xr10:uidLastSave="{00000000-0000-0000-0000-000000000000}"/>
  <bookViews>
    <workbookView xWindow="-108" yWindow="-108" windowWidth="23256" windowHeight="12576" tabRatio="711" activeTab="1" xr2:uid="{00000000-000D-0000-FFFF-FFFF00000000}"/>
  </bookViews>
  <sheets>
    <sheet name="Koptame EL" sheetId="2" r:id="rId1"/>
    <sheet name="EL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4" i="1" l="1"/>
  <c r="I94" i="1"/>
  <c r="J94" i="1"/>
  <c r="K94" i="1"/>
  <c r="H93" i="1"/>
  <c r="I93" i="1"/>
  <c r="J93" i="1"/>
  <c r="K93" i="1"/>
  <c r="H33" i="1"/>
  <c r="I33" i="1"/>
  <c r="J33" i="1"/>
  <c r="K33" i="1"/>
  <c r="K34" i="1"/>
  <c r="J34" i="1"/>
  <c r="I34" i="1"/>
  <c r="H34" i="1"/>
  <c r="J98" i="1"/>
  <c r="L94" i="1" l="1"/>
  <c r="L93" i="1"/>
  <c r="L33" i="1"/>
  <c r="L34" i="1"/>
  <c r="K92" i="1" l="1"/>
  <c r="L92" i="1" s="1"/>
  <c r="H95" i="1"/>
  <c r="I95" i="1"/>
  <c r="J95" i="1"/>
  <c r="K95" i="1"/>
  <c r="H96" i="1"/>
  <c r="I96" i="1"/>
  <c r="J96" i="1"/>
  <c r="K96" i="1"/>
  <c r="H87" i="1"/>
  <c r="I87" i="1"/>
  <c r="J87" i="1"/>
  <c r="K87" i="1"/>
  <c r="H88" i="1"/>
  <c r="I88" i="1"/>
  <c r="J88" i="1"/>
  <c r="K88" i="1"/>
  <c r="H89" i="1"/>
  <c r="I89" i="1"/>
  <c r="J89" i="1"/>
  <c r="K89" i="1"/>
  <c r="H90" i="1"/>
  <c r="I90" i="1"/>
  <c r="J90" i="1"/>
  <c r="K90" i="1"/>
  <c r="H91" i="1"/>
  <c r="I91" i="1"/>
  <c r="J91" i="1"/>
  <c r="K91" i="1"/>
  <c r="H69" i="1"/>
  <c r="I69" i="1"/>
  <c r="J69" i="1"/>
  <c r="K69" i="1"/>
  <c r="H70" i="1"/>
  <c r="I70" i="1"/>
  <c r="J70" i="1"/>
  <c r="K70" i="1"/>
  <c r="H71" i="1"/>
  <c r="I71" i="1"/>
  <c r="J71" i="1"/>
  <c r="K71" i="1"/>
  <c r="H72" i="1"/>
  <c r="I72" i="1"/>
  <c r="J72" i="1"/>
  <c r="K72" i="1"/>
  <c r="H73" i="1"/>
  <c r="I73" i="1"/>
  <c r="J73" i="1"/>
  <c r="K73" i="1"/>
  <c r="H74" i="1"/>
  <c r="I74" i="1"/>
  <c r="J74" i="1"/>
  <c r="K74" i="1"/>
  <c r="H75" i="1"/>
  <c r="I75" i="1"/>
  <c r="J75" i="1"/>
  <c r="K75" i="1"/>
  <c r="H76" i="1"/>
  <c r="I76" i="1"/>
  <c r="J76" i="1"/>
  <c r="K76" i="1"/>
  <c r="H77" i="1"/>
  <c r="I77" i="1"/>
  <c r="J77" i="1"/>
  <c r="K77" i="1"/>
  <c r="H78" i="1"/>
  <c r="I78" i="1"/>
  <c r="J78" i="1"/>
  <c r="K78" i="1"/>
  <c r="H79" i="1"/>
  <c r="I79" i="1"/>
  <c r="J79" i="1"/>
  <c r="K79" i="1"/>
  <c r="H80" i="1"/>
  <c r="I80" i="1"/>
  <c r="J80" i="1"/>
  <c r="K80" i="1"/>
  <c r="H81" i="1"/>
  <c r="I81" i="1"/>
  <c r="J81" i="1"/>
  <c r="K81" i="1"/>
  <c r="H82" i="1"/>
  <c r="I82" i="1"/>
  <c r="J82" i="1"/>
  <c r="K82" i="1"/>
  <c r="H83" i="1"/>
  <c r="I83" i="1"/>
  <c r="J83" i="1"/>
  <c r="K83" i="1"/>
  <c r="H84" i="1"/>
  <c r="I84" i="1"/>
  <c r="J84" i="1"/>
  <c r="K84" i="1"/>
  <c r="H85" i="1"/>
  <c r="I85" i="1"/>
  <c r="J85" i="1"/>
  <c r="K85" i="1"/>
  <c r="H86" i="1"/>
  <c r="I86" i="1"/>
  <c r="J86" i="1"/>
  <c r="K86" i="1"/>
  <c r="H65" i="1"/>
  <c r="I65" i="1"/>
  <c r="J65" i="1"/>
  <c r="K65" i="1"/>
  <c r="H66" i="1"/>
  <c r="I66" i="1"/>
  <c r="J66" i="1"/>
  <c r="K66" i="1"/>
  <c r="H67" i="1"/>
  <c r="I67" i="1"/>
  <c r="J67" i="1"/>
  <c r="K67" i="1"/>
  <c r="H68" i="1"/>
  <c r="I68" i="1"/>
  <c r="J68" i="1"/>
  <c r="K68" i="1"/>
  <c r="H63" i="1"/>
  <c r="I63" i="1"/>
  <c r="J63" i="1"/>
  <c r="K63" i="1"/>
  <c r="H54" i="1"/>
  <c r="I54" i="1"/>
  <c r="J54" i="1"/>
  <c r="K54" i="1"/>
  <c r="H55" i="1"/>
  <c r="I55" i="1"/>
  <c r="J55" i="1"/>
  <c r="K55" i="1"/>
  <c r="H56" i="1"/>
  <c r="I56" i="1"/>
  <c r="J56" i="1"/>
  <c r="K56" i="1"/>
  <c r="H57" i="1"/>
  <c r="I57" i="1"/>
  <c r="J57" i="1"/>
  <c r="K57" i="1"/>
  <c r="H58" i="1"/>
  <c r="I58" i="1"/>
  <c r="J58" i="1"/>
  <c r="K58" i="1"/>
  <c r="H59" i="1"/>
  <c r="I59" i="1"/>
  <c r="J59" i="1"/>
  <c r="K59" i="1"/>
  <c r="H60" i="1"/>
  <c r="I60" i="1"/>
  <c r="J60" i="1"/>
  <c r="K60" i="1"/>
  <c r="H61" i="1"/>
  <c r="I61" i="1"/>
  <c r="J61" i="1"/>
  <c r="K61" i="1"/>
  <c r="H62" i="1"/>
  <c r="I62" i="1"/>
  <c r="J62" i="1"/>
  <c r="K62" i="1"/>
  <c r="H64" i="1"/>
  <c r="I64" i="1"/>
  <c r="J64" i="1"/>
  <c r="K64" i="1"/>
  <c r="K51" i="1"/>
  <c r="J51" i="1"/>
  <c r="I51" i="1"/>
  <c r="H51" i="1"/>
  <c r="H44" i="1"/>
  <c r="I44" i="1"/>
  <c r="J44" i="1"/>
  <c r="K44" i="1"/>
  <c r="H40" i="1"/>
  <c r="I40" i="1"/>
  <c r="J40" i="1"/>
  <c r="K40" i="1"/>
  <c r="H41" i="1"/>
  <c r="I41" i="1"/>
  <c r="J41" i="1"/>
  <c r="K41" i="1"/>
  <c r="H42" i="1"/>
  <c r="I42" i="1"/>
  <c r="J42" i="1"/>
  <c r="K42" i="1"/>
  <c r="H43" i="1"/>
  <c r="I43" i="1"/>
  <c r="J43" i="1"/>
  <c r="K43" i="1"/>
  <c r="H45" i="1"/>
  <c r="I45" i="1"/>
  <c r="J45" i="1"/>
  <c r="K45" i="1"/>
  <c r="H46" i="1"/>
  <c r="I46" i="1"/>
  <c r="J46" i="1"/>
  <c r="K46" i="1"/>
  <c r="H47" i="1"/>
  <c r="I47" i="1"/>
  <c r="J47" i="1"/>
  <c r="K47" i="1"/>
  <c r="H48" i="1"/>
  <c r="I48" i="1"/>
  <c r="J48" i="1"/>
  <c r="K48" i="1"/>
  <c r="H49" i="1"/>
  <c r="I49" i="1"/>
  <c r="J49" i="1"/>
  <c r="K49" i="1"/>
  <c r="H50" i="1"/>
  <c r="I50" i="1"/>
  <c r="J50" i="1"/>
  <c r="K50" i="1"/>
  <c r="H52" i="1"/>
  <c r="I52" i="1"/>
  <c r="J52" i="1"/>
  <c r="K52" i="1"/>
  <c r="H53" i="1"/>
  <c r="I53" i="1"/>
  <c r="J53" i="1"/>
  <c r="K53" i="1"/>
  <c r="L43" i="1" l="1"/>
  <c r="L57" i="1"/>
  <c r="L96" i="1"/>
  <c r="L95" i="1"/>
  <c r="L41" i="1"/>
  <c r="L90" i="1"/>
  <c r="L53" i="1"/>
  <c r="L76" i="1"/>
  <c r="L74" i="1"/>
  <c r="L72" i="1"/>
  <c r="L91" i="1"/>
  <c r="L56" i="1"/>
  <c r="L73" i="1"/>
  <c r="L50" i="1"/>
  <c r="L84" i="1"/>
  <c r="L54" i="1"/>
  <c r="L63" i="1"/>
  <c r="L83" i="1"/>
  <c r="L81" i="1"/>
  <c r="L49" i="1"/>
  <c r="L86" i="1"/>
  <c r="L52" i="1"/>
  <c r="L42" i="1"/>
  <c r="L40" i="1"/>
  <c r="L61" i="1"/>
  <c r="L67" i="1"/>
  <c r="L79" i="1"/>
  <c r="L89" i="1"/>
  <c r="L82" i="1"/>
  <c r="L71" i="1"/>
  <c r="L69" i="1"/>
  <c r="L78" i="1"/>
  <c r="L75" i="1"/>
  <c r="L48" i="1"/>
  <c r="L85" i="1"/>
  <c r="L80" i="1"/>
  <c r="L70" i="1"/>
  <c r="L65" i="1"/>
  <c r="L77" i="1"/>
  <c r="L88" i="1"/>
  <c r="L87" i="1"/>
  <c r="L68" i="1"/>
  <c r="L66" i="1"/>
  <c r="L64" i="1"/>
  <c r="L60" i="1"/>
  <c r="L62" i="1"/>
  <c r="L59" i="1"/>
  <c r="L58" i="1"/>
  <c r="L55" i="1"/>
  <c r="L51" i="1"/>
  <c r="L45" i="1"/>
  <c r="L47" i="1"/>
  <c r="L46" i="1"/>
  <c r="L44" i="1"/>
  <c r="H35" i="1"/>
  <c r="I35" i="1"/>
  <c r="J35" i="1"/>
  <c r="K35" i="1"/>
  <c r="H36" i="1"/>
  <c r="I36" i="1"/>
  <c r="J36" i="1"/>
  <c r="K36" i="1"/>
  <c r="H37" i="1"/>
  <c r="I37" i="1"/>
  <c r="J37" i="1"/>
  <c r="K37" i="1"/>
  <c r="H38" i="1"/>
  <c r="I38" i="1"/>
  <c r="J38" i="1"/>
  <c r="K38" i="1"/>
  <c r="H39" i="1"/>
  <c r="I39" i="1"/>
  <c r="J39" i="1"/>
  <c r="K39" i="1"/>
  <c r="H22" i="1"/>
  <c r="I22" i="1"/>
  <c r="J22" i="1"/>
  <c r="K22" i="1"/>
  <c r="H23" i="1"/>
  <c r="I23" i="1"/>
  <c r="J23" i="1"/>
  <c r="K23" i="1"/>
  <c r="H24" i="1"/>
  <c r="I24" i="1"/>
  <c r="J24" i="1"/>
  <c r="K24" i="1"/>
  <c r="H25" i="1"/>
  <c r="I25" i="1"/>
  <c r="J25" i="1"/>
  <c r="K25" i="1"/>
  <c r="H26" i="1"/>
  <c r="I26" i="1"/>
  <c r="J26" i="1"/>
  <c r="K26" i="1"/>
  <c r="H27" i="1"/>
  <c r="I27" i="1"/>
  <c r="J27" i="1"/>
  <c r="K27" i="1"/>
  <c r="H28" i="1"/>
  <c r="I28" i="1"/>
  <c r="J28" i="1"/>
  <c r="K28" i="1"/>
  <c r="H29" i="1"/>
  <c r="I29" i="1"/>
  <c r="J29" i="1"/>
  <c r="K29" i="1"/>
  <c r="H30" i="1"/>
  <c r="I30" i="1"/>
  <c r="J30" i="1"/>
  <c r="K30" i="1"/>
  <c r="H31" i="1"/>
  <c r="I31" i="1"/>
  <c r="J31" i="1"/>
  <c r="K31" i="1"/>
  <c r="H32" i="1"/>
  <c r="I32" i="1"/>
  <c r="J32" i="1"/>
  <c r="K32" i="1"/>
  <c r="H18" i="1"/>
  <c r="I18" i="1"/>
  <c r="J18" i="1"/>
  <c r="K18" i="1"/>
  <c r="H19" i="1"/>
  <c r="I19" i="1"/>
  <c r="J19" i="1"/>
  <c r="K19" i="1"/>
  <c r="H20" i="1"/>
  <c r="I20" i="1"/>
  <c r="J20" i="1"/>
  <c r="K20" i="1"/>
  <c r="H21" i="1"/>
  <c r="I21" i="1"/>
  <c r="J21" i="1"/>
  <c r="K21" i="1"/>
  <c r="K17" i="1"/>
  <c r="J17" i="1"/>
  <c r="I17" i="1"/>
  <c r="H17" i="1"/>
  <c r="L32" i="1" l="1"/>
  <c r="L19" i="1"/>
  <c r="L28" i="1"/>
  <c r="L31" i="1"/>
  <c r="L29" i="1"/>
  <c r="L17" i="1"/>
  <c r="L24" i="1"/>
  <c r="L30" i="1"/>
  <c r="L35" i="1"/>
  <c r="L26" i="1"/>
  <c r="L36" i="1"/>
  <c r="L23" i="1"/>
  <c r="L25" i="1"/>
  <c r="L18" i="1"/>
  <c r="L27" i="1"/>
  <c r="L22" i="1"/>
  <c r="L39" i="1"/>
  <c r="L37" i="1"/>
  <c r="L38" i="1"/>
  <c r="L21" i="1"/>
  <c r="L20" i="1"/>
  <c r="H19" i="2" l="1"/>
  <c r="K98" i="1"/>
  <c r="H98" i="1"/>
  <c r="K15" i="1"/>
  <c r="J15" i="1"/>
  <c r="H15" i="1"/>
  <c r="K14" i="1"/>
  <c r="J14" i="1"/>
  <c r="I14" i="1"/>
  <c r="K13" i="1"/>
  <c r="J13" i="1"/>
  <c r="I13" i="1"/>
  <c r="H21" i="2" l="1"/>
  <c r="L14" i="1"/>
  <c r="K100" i="1"/>
  <c r="G19" i="2" s="1"/>
  <c r="G21" i="2" s="1"/>
  <c r="J100" i="1"/>
  <c r="F19" i="2" s="1"/>
  <c r="F21" i="2" s="1"/>
  <c r="I15" i="1"/>
  <c r="L15" i="1" s="1"/>
  <c r="I98" i="1"/>
  <c r="L98" i="1" s="1"/>
  <c r="H14" i="1"/>
  <c r="L13" i="1"/>
  <c r="H13" i="1"/>
  <c r="L100" i="1" l="1"/>
  <c r="I100" i="1"/>
  <c r="E19" i="2" s="1"/>
  <c r="E21" i="2" l="1"/>
  <c r="D19" i="2"/>
  <c r="D21" i="2" s="1"/>
  <c r="D22" i="2" s="1"/>
  <c r="C9" i="2" s="1"/>
  <c r="G11" i="2" l="1"/>
</calcChain>
</file>

<file path=xl/sharedStrings.xml><?xml version="1.0" encoding="utf-8"?>
<sst xmlns="http://schemas.openxmlformats.org/spreadsheetml/2006/main" count="318" uniqueCount="207">
  <si>
    <t xml:space="preserve">Pasūtījuma Nr: </t>
  </si>
  <si>
    <t xml:space="preserve">Tāmes izmaksas (euro) </t>
  </si>
  <si>
    <t>N.
p.k.</t>
  </si>
  <si>
    <t>Darba nosaukums</t>
  </si>
  <si>
    <t>Mērvienība</t>
  </si>
  <si>
    <t>Daudzums</t>
  </si>
  <si>
    <t xml:space="preserve">darba alga </t>
  </si>
  <si>
    <t>būvizstrādājumi</t>
  </si>
  <si>
    <t xml:space="preserve">mehānismi </t>
  </si>
  <si>
    <t>kopā</t>
  </si>
  <si>
    <t xml:space="preserve">summa </t>
  </si>
  <si>
    <t>m</t>
  </si>
  <si>
    <t>Tiešās izmaksas kopā, t. sk. darba devēja sociālais nodoklis (24.09%)</t>
  </si>
  <si>
    <t>Sastādīja:</t>
  </si>
  <si>
    <t>Pārbaudīja:</t>
  </si>
  <si>
    <t>(paraksts un tā atšifrējums, datums)</t>
  </si>
  <si>
    <t>gab.</t>
  </si>
  <si>
    <t>Piezīmes:</t>
  </si>
  <si>
    <t>J.Ločmelis</t>
  </si>
  <si>
    <r>
      <t xml:space="preserve">Par kopējo summu, </t>
    </r>
    <r>
      <rPr>
        <i/>
        <sz val="11"/>
        <color indexed="8"/>
        <rFont val="Times New Roman"/>
        <family val="1"/>
      </rPr>
      <t>euro</t>
    </r>
    <r>
      <rPr>
        <sz val="11"/>
        <color indexed="8"/>
        <rFont val="Times New Roman"/>
        <family val="1"/>
      </rPr>
      <t>:</t>
    </r>
  </si>
  <si>
    <t>Kopējā darbietilpība, c/h:</t>
  </si>
  <si>
    <t xml:space="preserve">Tāme sastādīta: 2023. gada </t>
  </si>
  <si>
    <t>Nr.p.k.</t>
  </si>
  <si>
    <t>Tāmes Nr.</t>
  </si>
  <si>
    <t>Darba veids</t>
  </si>
  <si>
    <r>
      <t>Tāmes izmaksas (</t>
    </r>
    <r>
      <rPr>
        <i/>
        <sz val="11"/>
        <rFont val="Times New Roman"/>
        <family val="1"/>
      </rPr>
      <t>euro</t>
    </r>
    <r>
      <rPr>
        <sz val="11"/>
        <color indexed="8"/>
        <rFont val="Times New Roman"/>
        <family val="1"/>
      </rPr>
      <t>)</t>
    </r>
  </si>
  <si>
    <t>Tai skaitā</t>
  </si>
  <si>
    <t>Darbietilpība (c/h)</t>
  </si>
  <si>
    <r>
      <t>darba alga (</t>
    </r>
    <r>
      <rPr>
        <i/>
        <sz val="11"/>
        <rFont val="Times New Roman"/>
        <family val="1"/>
      </rPr>
      <t>euro</t>
    </r>
    <r>
      <rPr>
        <sz val="11"/>
        <color indexed="8"/>
        <rFont val="Times New Roman"/>
        <family val="1"/>
      </rPr>
      <t>)</t>
    </r>
  </si>
  <si>
    <r>
      <t>būvizstrādājumi (</t>
    </r>
    <r>
      <rPr>
        <i/>
        <sz val="7"/>
        <rFont val="Times New Roman"/>
        <family val="1"/>
      </rPr>
      <t>euro</t>
    </r>
    <r>
      <rPr>
        <sz val="7"/>
        <color indexed="8"/>
        <rFont val="Times New Roman"/>
        <family val="1"/>
      </rPr>
      <t>)</t>
    </r>
  </si>
  <si>
    <r>
      <t>mehānismi (</t>
    </r>
    <r>
      <rPr>
        <i/>
        <sz val="11"/>
        <rFont val="Times New Roman"/>
        <family val="1"/>
      </rPr>
      <t>euro</t>
    </r>
    <r>
      <rPr>
        <sz val="11"/>
        <color indexed="8"/>
        <rFont val="Times New Roman"/>
        <family val="1"/>
      </rPr>
      <t>)</t>
    </r>
  </si>
  <si>
    <t>Kopā:</t>
  </si>
  <si>
    <t>Pavisam kopā, Euro, bez PVN:</t>
  </si>
  <si>
    <t>Tāme sastādīta 2024.gata tirgus cenās, pamatojoties uz daļas rasējumiem.</t>
  </si>
  <si>
    <t>1.1</t>
  </si>
  <si>
    <t>kompl.</t>
  </si>
  <si>
    <t>Palīgmateriāli</t>
  </si>
  <si>
    <t>2</t>
  </si>
  <si>
    <t>Kabeļu nesošās konstrukcijas</t>
  </si>
  <si>
    <t>2.1</t>
  </si>
  <si>
    <t>Kabeļu trepe 60x200mm komplektā ar stiprinājumiem un savienojumiem</t>
  </si>
  <si>
    <t>2.2</t>
  </si>
  <si>
    <t>Kabeļu trepe 60x300mm komplektā ar stiprinājumiem un savienojumiem</t>
  </si>
  <si>
    <t>2.6</t>
  </si>
  <si>
    <t>2.7</t>
  </si>
  <si>
    <t>2.8</t>
  </si>
  <si>
    <t>2.9</t>
  </si>
  <si>
    <t>3</t>
  </si>
  <si>
    <t>Kabeļi un aizsargcaurules</t>
  </si>
  <si>
    <t>3.1</t>
  </si>
  <si>
    <t>Kabelis NYM-3x1,5</t>
  </si>
  <si>
    <t>3.2</t>
  </si>
  <si>
    <t>Kabelis NYM-3x2,5</t>
  </si>
  <si>
    <t>3.3</t>
  </si>
  <si>
    <t>Kabelis NYM-3x4</t>
  </si>
  <si>
    <t>3.4</t>
  </si>
  <si>
    <t>Kabelis NYM-5x2,5</t>
  </si>
  <si>
    <t>3.5</t>
  </si>
  <si>
    <t>Kabelis NYM-5x4</t>
  </si>
  <si>
    <t>3.6</t>
  </si>
  <si>
    <t>Kabelis NYM-5x6</t>
  </si>
  <si>
    <t>3.7</t>
  </si>
  <si>
    <t>Kabelis NYM-5x10</t>
  </si>
  <si>
    <t>3.8</t>
  </si>
  <si>
    <t>Kabelis NYM-5x16</t>
  </si>
  <si>
    <t>3.9</t>
  </si>
  <si>
    <t>Kabelis NYM-5x25</t>
  </si>
  <si>
    <t>3.10</t>
  </si>
  <si>
    <t>3.11</t>
  </si>
  <si>
    <t>3.12</t>
  </si>
  <si>
    <t>3.13</t>
  </si>
  <si>
    <t>3.14</t>
  </si>
  <si>
    <t>3.15</t>
  </si>
  <si>
    <t>3.16</t>
  </si>
  <si>
    <t>Kabelis H07V-k 1x6 dzeltenzaļš</t>
  </si>
  <si>
    <t>Kabelis H07V-k 1x16 dzeltenzaļš</t>
  </si>
  <si>
    <t>PVC caurule d20mm</t>
  </si>
  <si>
    <t>PVC caurule d32mm</t>
  </si>
  <si>
    <t>Potenciālu izlīdzināšanas kopne</t>
  </si>
  <si>
    <t>4</t>
  </si>
  <si>
    <t>Kontaktligzdas un slēdži</t>
  </si>
  <si>
    <t>4.1</t>
  </si>
  <si>
    <t>Slēdzis viena taustiņa z/a, IP20, balts</t>
  </si>
  <si>
    <t>4.2</t>
  </si>
  <si>
    <t>Slēdzis divu taustiņu z/a, IP20, balts</t>
  </si>
  <si>
    <t>4.3</t>
  </si>
  <si>
    <t>Slēdzis viena taustiņa z/a, IP44, balts</t>
  </si>
  <si>
    <t>4.4</t>
  </si>
  <si>
    <t>Kontaktligzdas mehānisms z/a, IP20, 16A, balts</t>
  </si>
  <si>
    <t>4.5</t>
  </si>
  <si>
    <t>Kontaktligzdas mehānisms z/a, IP44, 16A, balts</t>
  </si>
  <si>
    <t>4.6</t>
  </si>
  <si>
    <t>Kontaktligzdas mehānisms z/a, IP20, 16A, sarkans</t>
  </si>
  <si>
    <t>4.7</t>
  </si>
  <si>
    <t>V/a kārba zemapmetuma kontaktligzdai</t>
  </si>
  <si>
    <t>4.8</t>
  </si>
  <si>
    <t>Rāmītis vienvietīgs balts</t>
  </si>
  <si>
    <t>4.9</t>
  </si>
  <si>
    <t>Rāmītis divvietīgs balts</t>
  </si>
  <si>
    <t>4.10</t>
  </si>
  <si>
    <t>Montāžas kārba riģipsim</t>
  </si>
  <si>
    <t>4.11</t>
  </si>
  <si>
    <t>Slēdzis viena taustiņa v/a, IP20, balts</t>
  </si>
  <si>
    <t>4.12</t>
  </si>
  <si>
    <t>Pārslēdzis viena taustiņa v/a, IP20, balts</t>
  </si>
  <si>
    <t>4.13</t>
  </si>
  <si>
    <t>Kontaktligzda divvietīga v/a, IP20, 16A, balts</t>
  </si>
  <si>
    <t>4.14</t>
  </si>
  <si>
    <t>Kontaktligzda vienvietīga v/a, IP44, 16A, balts</t>
  </si>
  <si>
    <t>4.15</t>
  </si>
  <si>
    <t>Kontaktligzda divvietīga v/a, IP44, 16A, balts</t>
  </si>
  <si>
    <t>4.16</t>
  </si>
  <si>
    <t>4.17</t>
  </si>
  <si>
    <t>Kontaktligzda 230/400V, 16A, IP44</t>
  </si>
  <si>
    <t>4.18</t>
  </si>
  <si>
    <t>Kontaktligzda 230/400V, 32A, IP44</t>
  </si>
  <si>
    <t>4.19</t>
  </si>
  <si>
    <t>Kontaktligzda 230/400V, 32A, IP65</t>
  </si>
  <si>
    <t>4.20</t>
  </si>
  <si>
    <t>Kontaktligzda montāžai penālī divvietīga, IP20, 16A, balta</t>
  </si>
  <si>
    <t>4.21</t>
  </si>
  <si>
    <t>Kontaktligzda montāžai penālī trīsvietīga, IP20, 16A, balta</t>
  </si>
  <si>
    <t>4.22</t>
  </si>
  <si>
    <t>Kontaktligzda montāžai penālī divvietīga, IP20, 16A, sarkana</t>
  </si>
  <si>
    <t>4.23</t>
  </si>
  <si>
    <t>Kontaktligzda montāžai penālī trīsvietīga, IP20, 16A, sarkana</t>
  </si>
  <si>
    <t>4.24</t>
  </si>
  <si>
    <t>Kontaktligzdu penālis balts komplektā ar elementiem</t>
  </si>
  <si>
    <t>Trauksmes izsaukuma poga ar sirēnu cilvēkiem ar kustību traucējumiem tualetē</t>
  </si>
  <si>
    <t>5</t>
  </si>
  <si>
    <t>Gaismekļi</t>
  </si>
  <si>
    <t>5.1</t>
  </si>
  <si>
    <t>Gaismeklis linear light 4000K 50W 120° 9000lm Grey</t>
  </si>
  <si>
    <t>5.2</t>
  </si>
  <si>
    <t>Gaismeklis linear light 4000K 50W RS 9000lm Grey</t>
  </si>
  <si>
    <t>5.3</t>
  </si>
  <si>
    <t>Gaismeklis linear light 3000K 50W RS 9000lm Grey</t>
  </si>
  <si>
    <t>5.4</t>
  </si>
  <si>
    <t>Gaismeklis gimbal downlight 3000K 30W VWB 3900lm Gray</t>
  </si>
  <si>
    <t>5.5</t>
  </si>
  <si>
    <t>Gaismeklis gimbal downlight 4000K 30W WB 3900lm White</t>
  </si>
  <si>
    <t>5.6</t>
  </si>
  <si>
    <t>Gaismeklis gimbal downlight 3000K 30W WB 3900lm White</t>
  </si>
  <si>
    <t>5.7</t>
  </si>
  <si>
    <t>Gaismeklis gimbal downlight Meat 30W WB 2600lm White</t>
  </si>
  <si>
    <t>5.8</t>
  </si>
  <si>
    <t>Gaismeklis Muuto unfolt 3000K 10W 1000lm Red</t>
  </si>
  <si>
    <t>5.9</t>
  </si>
  <si>
    <t>Gaismeklis Muuto unfolt 3000K 10W 1000lm Black</t>
  </si>
  <si>
    <t>5.10</t>
  </si>
  <si>
    <t>Gaismeklis backlight panel 4000K 25W 4000lm</t>
  </si>
  <si>
    <t>5.11</t>
  </si>
  <si>
    <t>Gaismeklis backlight panel 3000K 25W 3960lm Milky White</t>
  </si>
  <si>
    <t>5.12</t>
  </si>
  <si>
    <t>Gaismeklis downlight 4000K 17W 2040lm</t>
  </si>
  <si>
    <t>5.13</t>
  </si>
  <si>
    <t>Gaismeklis industrial luminaire IP66 4000K 28W 4620lm</t>
  </si>
  <si>
    <t>5.14</t>
  </si>
  <si>
    <t>Apgaismojuma sliede 3f Grey</t>
  </si>
  <si>
    <t>5.15</t>
  </si>
  <si>
    <t>Gaismeklis uz sliede TT2 4000K 50W 9000lm Grey</t>
  </si>
  <si>
    <t>5.16</t>
  </si>
  <si>
    <t>Gaismeklis uz sliede 4000K 40W VWB 5200lm Grey</t>
  </si>
  <si>
    <t>5.17</t>
  </si>
  <si>
    <t>Gaismeklis uz sliede 4000K 40W SB 5200lm Grey</t>
  </si>
  <si>
    <t>5.18</t>
  </si>
  <si>
    <t>Gaismeklis uz sliede 3000K 40W SB 5200lm Grey</t>
  </si>
  <si>
    <t>5.19</t>
  </si>
  <si>
    <t>Gaismeklis iekārts</t>
  </si>
  <si>
    <t>5.23</t>
  </si>
  <si>
    <t>Evakuācijas norāde EXIT, akumulatora darbības laiks 3h</t>
  </si>
  <si>
    <t>5.24</t>
  </si>
  <si>
    <t>Evakuācijas norāde ar bultiņu, akumulatora darbības laiks 3h</t>
  </si>
  <si>
    <t>5.25</t>
  </si>
  <si>
    <t>Avārijas gaismeklis LED 3W, akumulatora darbības laiks 3h</t>
  </si>
  <si>
    <t>5.26</t>
  </si>
  <si>
    <t>Klātbūtnses kustības sensors</t>
  </si>
  <si>
    <t>5.27</t>
  </si>
  <si>
    <t>Citi darbi un materiāli</t>
  </si>
  <si>
    <t>Elektrotehniskie mērījumi</t>
  </si>
  <si>
    <t>Izpilddokumentācijas izgatavošana</t>
  </si>
  <si>
    <t>Izpildītājs: SIA PREMIUM POWER SYSTEM</t>
  </si>
  <si>
    <t xml:space="preserve">Kopsavilkuma aprēķini </t>
  </si>
  <si>
    <t>Lokālā tāme Nr.</t>
  </si>
  <si>
    <t>Piezīmes</t>
  </si>
  <si>
    <t>Piegādā pasūtītājs</t>
  </si>
  <si>
    <t>Iekšējie elektroapgādes tīkli (EL)</t>
  </si>
  <si>
    <t>8</t>
  </si>
  <si>
    <t>8.1</t>
  </si>
  <si>
    <t>8.2</t>
  </si>
  <si>
    <t>Demontāžas darbi</t>
  </si>
  <si>
    <t>Būves nosaukums: Rimi ELKOR</t>
  </si>
  <si>
    <t>Objekta adrese: Brīvības iela 201, Rīga</t>
  </si>
  <si>
    <t>Rimi ELKOR</t>
  </si>
  <si>
    <t>Kabeļu renes atdalošās sienas</t>
  </si>
  <si>
    <t>4.25</t>
  </si>
  <si>
    <t xml:space="preserve">Kabelis 4x240 </t>
  </si>
  <si>
    <t>Pievadkabeļa 4x240 montāža pa kabeļu nesošajām konstrukcijām (x2 kabeļi)</t>
  </si>
  <si>
    <t>8.3</t>
  </si>
  <si>
    <t>Būvlaukuma pagaidu elektroapgāde, apgaismojums</t>
  </si>
  <si>
    <t>Kabeļu renes pārbūve atbilstoši RIMI tehnoloģijai</t>
  </si>
  <si>
    <t>Gaismas renes pārbūve atbilstoši RIMI tehnoloģijai</t>
  </si>
  <si>
    <t>Elektrosadalnes un iekārtas (VISAS SADALNES)</t>
  </si>
  <si>
    <t>Elektrosadalnes GS-1, Ģeneratora sadalne</t>
  </si>
  <si>
    <t>Tāme sastādīta: 12.03.2024</t>
  </si>
  <si>
    <t>EL</t>
  </si>
  <si>
    <t>Pasūtītājs: SIA EKOTEH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</si>
</sst>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rgb="FF000000"/>
      <name val="Calibri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u/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i/>
      <sz val="11"/>
      <color indexed="8"/>
      <name val="Times New Roman"/>
      <family val="1"/>
    </font>
    <font>
      <i/>
      <sz val="11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i/>
      <sz val="7"/>
      <name val="Times New Roman"/>
      <family val="1"/>
    </font>
    <font>
      <sz val="7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sz val="10"/>
      <name val="Helv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Calibri"/>
      <family val="2"/>
      <charset val="186"/>
    </font>
    <font>
      <sz val="10"/>
      <name val="Arial"/>
      <family val="2"/>
    </font>
    <font>
      <sz val="9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0">
    <xf numFmtId="0" fontId="0" fillId="0" borderId="0"/>
    <xf numFmtId="0" fontId="4" fillId="0" borderId="0"/>
    <xf numFmtId="0" fontId="5" fillId="0" borderId="0"/>
    <xf numFmtId="0" fontId="20" fillId="0" borderId="0"/>
    <xf numFmtId="0" fontId="20" fillId="0" borderId="0"/>
    <xf numFmtId="0" fontId="4" fillId="0" borderId="0"/>
    <xf numFmtId="0" fontId="7" fillId="0" borderId="0"/>
    <xf numFmtId="0" fontId="24" fillId="0" borderId="0"/>
    <xf numFmtId="0" fontId="4" fillId="0" borderId="0"/>
    <xf numFmtId="0" fontId="4" fillId="0" borderId="0"/>
  </cellStyleXfs>
  <cellXfs count="114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 vertical="center" wrapText="1"/>
    </xf>
    <xf numFmtId="2" fontId="2" fillId="0" borderId="1" xfId="0" applyNumberFormat="1" applyFont="1" applyBorder="1"/>
    <xf numFmtId="0" fontId="1" fillId="0" borderId="0" xfId="0" applyFont="1" applyAlignment="1">
      <alignment vertical="center"/>
    </xf>
    <xf numFmtId="0" fontId="2" fillId="0" borderId="2" xfId="0" applyFont="1" applyBorder="1"/>
    <xf numFmtId="0" fontId="1" fillId="0" borderId="0" xfId="0" applyFont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 textRotation="90" wrapText="1"/>
    </xf>
    <xf numFmtId="1" fontId="1" fillId="3" borderId="10" xfId="0" applyNumberFormat="1" applyFont="1" applyFill="1" applyBorder="1" applyAlignment="1">
      <alignment horizontal="center" vertical="center" wrapText="1"/>
    </xf>
    <xf numFmtId="1" fontId="1" fillId="3" borderId="1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/>
    </xf>
    <xf numFmtId="0" fontId="2" fillId="2" borderId="17" xfId="0" applyFont="1" applyFill="1" applyBorder="1"/>
    <xf numFmtId="0" fontId="2" fillId="0" borderId="17" xfId="0" applyFont="1" applyBorder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horizontal="center" vertical="center" wrapText="1"/>
    </xf>
    <xf numFmtId="0" fontId="7" fillId="0" borderId="0" xfId="2" applyFont="1"/>
    <xf numFmtId="0" fontId="11" fillId="0" borderId="20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2" fontId="11" fillId="0" borderId="21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 wrapText="1"/>
    </xf>
    <xf numFmtId="2" fontId="18" fillId="0" borderId="20" xfId="0" applyNumberFormat="1" applyFont="1" applyBorder="1" applyAlignment="1">
      <alignment horizontal="center" vertical="center"/>
    </xf>
    <xf numFmtId="0" fontId="11" fillId="0" borderId="0" xfId="2" applyFont="1"/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2" fontId="2" fillId="0" borderId="12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 wrapText="1"/>
    </xf>
    <xf numFmtId="2" fontId="4" fillId="0" borderId="18" xfId="1" applyNumberFormat="1" applyBorder="1" applyAlignment="1">
      <alignment horizontal="center" vertical="center" wrapText="1"/>
    </xf>
    <xf numFmtId="49" fontId="19" fillId="0" borderId="22" xfId="0" applyNumberFormat="1" applyFont="1" applyBorder="1" applyAlignment="1">
      <alignment horizontal="center" vertical="center" wrapText="1"/>
    </xf>
    <xf numFmtId="0" fontId="19" fillId="0" borderId="22" xfId="3" applyFont="1" applyBorder="1"/>
    <xf numFmtId="49" fontId="21" fillId="0" borderId="22" xfId="0" applyNumberFormat="1" applyFont="1" applyBorder="1" applyAlignment="1">
      <alignment horizontal="center" vertical="center" wrapText="1"/>
    </xf>
    <xf numFmtId="49" fontId="21" fillId="0" borderId="22" xfId="4" applyNumberFormat="1" applyFont="1" applyBorder="1" applyAlignment="1">
      <alignment horizontal="left" vertical="center" wrapText="1"/>
    </xf>
    <xf numFmtId="49" fontId="21" fillId="0" borderId="22" xfId="4" applyNumberFormat="1" applyFont="1" applyBorder="1" applyAlignment="1">
      <alignment horizontal="center" vertical="center"/>
    </xf>
    <xf numFmtId="0" fontId="19" fillId="0" borderId="22" xfId="5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2" fontId="2" fillId="3" borderId="13" xfId="0" applyNumberFormat="1" applyFont="1" applyFill="1" applyBorder="1" applyAlignment="1">
      <alignment horizontal="center" vertical="center" textRotation="90" wrapText="1"/>
    </xf>
    <xf numFmtId="1" fontId="1" fillId="3" borderId="2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21" fillId="0" borderId="0" xfId="6" applyFont="1" applyAlignment="1">
      <alignment horizontal="center" vertical="center"/>
    </xf>
    <xf numFmtId="0" fontId="21" fillId="0" borderId="0" xfId="6" applyFont="1" applyAlignment="1">
      <alignment vertical="center"/>
    </xf>
    <xf numFmtId="2" fontId="2" fillId="2" borderId="13" xfId="0" applyNumberFormat="1" applyFont="1" applyFill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center" vertical="center" wrapText="1"/>
    </xf>
    <xf numFmtId="2" fontId="2" fillId="3" borderId="29" xfId="0" applyNumberFormat="1" applyFont="1" applyFill="1" applyBorder="1" applyAlignment="1">
      <alignment horizontal="center" vertical="center" textRotation="90" wrapText="1"/>
    </xf>
    <xf numFmtId="2" fontId="2" fillId="3" borderId="30" xfId="0" applyNumberFormat="1" applyFont="1" applyFill="1" applyBorder="1" applyAlignment="1">
      <alignment horizontal="center" vertical="center" textRotation="90" wrapText="1"/>
    </xf>
    <xf numFmtId="1" fontId="1" fillId="3" borderId="31" xfId="0" applyNumberFormat="1" applyFont="1" applyFill="1" applyBorder="1" applyAlignment="1">
      <alignment horizontal="center" vertical="center" wrapText="1"/>
    </xf>
    <xf numFmtId="1" fontId="1" fillId="3" borderId="32" xfId="0" applyNumberFormat="1" applyFont="1" applyFill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2" fontId="2" fillId="0" borderId="30" xfId="0" applyNumberFormat="1" applyFont="1" applyBorder="1" applyAlignment="1">
      <alignment horizontal="center" vertical="center" wrapText="1"/>
    </xf>
    <xf numFmtId="2" fontId="2" fillId="0" borderId="33" xfId="0" applyNumberFormat="1" applyFont="1" applyBorder="1" applyAlignment="1">
      <alignment horizontal="center" vertical="center" wrapText="1"/>
    </xf>
    <xf numFmtId="2" fontId="2" fillId="0" borderId="34" xfId="0" applyNumberFormat="1" applyFont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 indent="1"/>
    </xf>
    <xf numFmtId="2" fontId="25" fillId="5" borderId="22" xfId="0" applyNumberFormat="1" applyFont="1" applyFill="1" applyBorder="1" applyAlignment="1">
      <alignment horizontal="center" vertical="center"/>
    </xf>
    <xf numFmtId="2" fontId="25" fillId="6" borderId="22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 wrapText="1"/>
    </xf>
    <xf numFmtId="2" fontId="4" fillId="0" borderId="29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 wrapText="1"/>
    </xf>
    <xf numFmtId="1" fontId="21" fillId="0" borderId="22" xfId="5" applyNumberFormat="1" applyFont="1" applyBorder="1" applyAlignment="1" applyProtection="1">
      <alignment horizontal="center" vertical="center"/>
      <protection locked="0"/>
    </xf>
    <xf numFmtId="1" fontId="22" fillId="0" borderId="22" xfId="0" applyNumberFormat="1" applyFont="1" applyBorder="1" applyAlignment="1">
      <alignment horizontal="center" vertical="center"/>
    </xf>
    <xf numFmtId="1" fontId="21" fillId="0" borderId="22" xfId="0" applyNumberFormat="1" applyFont="1" applyBorder="1" applyAlignment="1">
      <alignment horizontal="center" vertical="center"/>
    </xf>
    <xf numFmtId="0" fontId="8" fillId="0" borderId="22" xfId="3" applyFont="1" applyBorder="1"/>
    <xf numFmtId="2" fontId="25" fillId="0" borderId="22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right" wrapText="1"/>
    </xf>
    <xf numFmtId="0" fontId="11" fillId="0" borderId="2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8" fillId="0" borderId="20" xfId="0" applyFont="1" applyBorder="1" applyAlignment="1">
      <alignment horizontal="right" vertical="center" wrapText="1"/>
    </xf>
    <xf numFmtId="0" fontId="7" fillId="0" borderId="0" xfId="2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7" fillId="4" borderId="0" xfId="2" applyFont="1" applyFill="1" applyAlignment="1" applyProtection="1">
      <alignment horizontal="left"/>
      <protection locked="0"/>
    </xf>
    <xf numFmtId="0" fontId="7" fillId="0" borderId="19" xfId="2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2" fontId="7" fillId="0" borderId="0" xfId="2" applyNumberFormat="1" applyFont="1" applyAlignment="1">
      <alignment horizontal="center"/>
    </xf>
    <xf numFmtId="0" fontId="6" fillId="0" borderId="0" xfId="2" applyFont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textRotation="90" wrapText="1"/>
    </xf>
    <xf numFmtId="0" fontId="2" fillId="3" borderId="7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7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1" fillId="0" borderId="0" xfId="6" applyFont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3" borderId="26" xfId="0" applyNumberFormat="1" applyFont="1" applyFill="1" applyBorder="1" applyAlignment="1">
      <alignment horizontal="center" vertical="center" wrapText="1"/>
    </xf>
    <xf numFmtId="2" fontId="2" fillId="3" borderId="27" xfId="0" applyNumberFormat="1" applyFont="1" applyFill="1" applyBorder="1" applyAlignment="1">
      <alignment horizontal="center" vertical="center" wrapText="1"/>
    </xf>
    <xf numFmtId="2" fontId="2" fillId="3" borderId="28" xfId="0" applyNumberFormat="1" applyFont="1" applyFill="1" applyBorder="1" applyAlignment="1">
      <alignment horizontal="center" vertical="center" wrapText="1"/>
    </xf>
  </cellXfs>
  <cellStyles count="10">
    <cellStyle name="Excel Built-in Normal" xfId="8" xr:uid="{15C3CD53-4364-4D96-A2CC-1B5A9B12940D}"/>
    <cellStyle name="Excel Built-in Normal 1" xfId="9" xr:uid="{4563AB67-7844-4C43-9FFF-1C5C16C7247F}"/>
    <cellStyle name="Normal 3" xfId="6" xr:uid="{D889B65D-DC34-4BE6-944E-0AA02BCAEC1B}"/>
    <cellStyle name="Normal 3 6" xfId="7" xr:uid="{AD76299C-E784-4378-88E7-A6CA284AEC7F}"/>
    <cellStyle name="Normal 8" xfId="5" xr:uid="{02FD49E0-AF0C-4885-9457-36323CF473F5}"/>
    <cellStyle name="Normal_Bill x.1" xfId="1" xr:uid="{00000000-0005-0000-0000-000001000000}"/>
    <cellStyle name="Normal_Saldetava2011Oktobris" xfId="2" xr:uid="{16B74387-CEB0-4B46-B80D-D9C10CF9BC58}"/>
    <cellStyle name="Parasts" xfId="0" builtinId="0"/>
    <cellStyle name="Stils 1" xfId="3" xr:uid="{2D434605-784B-4727-A3D4-FDF61BFE4EB7}"/>
    <cellStyle name="Style 1" xfId="4" xr:uid="{9A8DFE1D-AD0D-4585-B42D-8B3E7F011F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F42B1-1A60-4500-842F-61DC732554B5}">
  <dimension ref="A1:K31"/>
  <sheetViews>
    <sheetView workbookViewId="0">
      <selection activeCell="J14" sqref="J14"/>
    </sheetView>
  </sheetViews>
  <sheetFormatPr defaultColWidth="9.21875" defaultRowHeight="14.4" x14ac:dyDescent="0.3"/>
  <cols>
    <col min="1" max="1" width="6.77734375" style="26" customWidth="1"/>
    <col min="2" max="2" width="18.33203125" style="34" customWidth="1"/>
    <col min="3" max="3" width="59.44140625" style="34" customWidth="1"/>
    <col min="4" max="4" width="13.21875" style="26" customWidth="1"/>
    <col min="5" max="5" width="10.5546875" style="26" bestFit="1" customWidth="1"/>
    <col min="6" max="6" width="10.5546875" style="26" customWidth="1"/>
    <col min="7" max="7" width="10.44140625" style="26" customWidth="1"/>
    <col min="8" max="8" width="9.21875" style="26" hidden="1" customWidth="1"/>
    <col min="10" max="16384" width="9.21875" style="26"/>
  </cols>
  <sheetData>
    <row r="1" spans="1:8" ht="15.6" x14ac:dyDescent="0.3">
      <c r="A1" s="94" t="s">
        <v>182</v>
      </c>
      <c r="B1" s="94"/>
      <c r="C1" s="94"/>
      <c r="D1" s="94"/>
      <c r="E1" s="94"/>
      <c r="F1" s="94"/>
      <c r="G1" s="94"/>
      <c r="H1" s="94"/>
    </row>
    <row r="2" spans="1:8" ht="15.6" x14ac:dyDescent="0.3">
      <c r="A2" s="94" t="s">
        <v>193</v>
      </c>
      <c r="B2" s="94"/>
      <c r="C2" s="94"/>
      <c r="D2" s="94"/>
      <c r="E2" s="94"/>
      <c r="F2" s="94"/>
      <c r="G2" s="94"/>
      <c r="H2" s="94"/>
    </row>
    <row r="3" spans="1:8" x14ac:dyDescent="0.3">
      <c r="A3" s="4" t="s">
        <v>206</v>
      </c>
      <c r="B3" s="3"/>
      <c r="C3" s="3"/>
    </row>
    <row r="4" spans="1:8" x14ac:dyDescent="0.3">
      <c r="A4" s="4" t="s">
        <v>181</v>
      </c>
      <c r="B4" s="3"/>
      <c r="C4" s="3"/>
    </row>
    <row r="5" spans="1:8" x14ac:dyDescent="0.3">
      <c r="A5" s="4" t="s">
        <v>191</v>
      </c>
      <c r="B5" s="5"/>
      <c r="C5" s="5"/>
    </row>
    <row r="6" spans="1:8" x14ac:dyDescent="0.3">
      <c r="A6" s="6" t="s">
        <v>192</v>
      </c>
      <c r="B6" s="5"/>
      <c r="C6" s="5"/>
    </row>
    <row r="7" spans="1:8" x14ac:dyDescent="0.3">
      <c r="A7" s="6" t="s">
        <v>0</v>
      </c>
      <c r="B7" s="8"/>
      <c r="C7" s="8"/>
    </row>
    <row r="8" spans="1:8" x14ac:dyDescent="0.3">
      <c r="A8" s="9" t="s">
        <v>33</v>
      </c>
      <c r="B8" s="3"/>
      <c r="C8" s="3"/>
    </row>
    <row r="9" spans="1:8" x14ac:dyDescent="0.3">
      <c r="A9" s="2"/>
      <c r="B9" s="10" t="s">
        <v>1</v>
      </c>
      <c r="C9" s="25">
        <f>SUM(D22)</f>
        <v>109999.998525</v>
      </c>
    </row>
    <row r="10" spans="1:8" x14ac:dyDescent="0.3">
      <c r="A10" s="11" t="s">
        <v>204</v>
      </c>
      <c r="B10" s="12"/>
      <c r="C10" s="12"/>
    </row>
    <row r="11" spans="1:8" ht="15" customHeight="1" x14ac:dyDescent="0.3">
      <c r="A11" s="87" t="s">
        <v>19</v>
      </c>
      <c r="B11" s="87"/>
      <c r="C11" s="87"/>
      <c r="D11" s="87"/>
      <c r="E11" s="87"/>
      <c r="F11" s="87"/>
      <c r="G11" s="93">
        <f>D22</f>
        <v>109999.998525</v>
      </c>
      <c r="H11" s="85"/>
    </row>
    <row r="12" spans="1:8" hidden="1" x14ac:dyDescent="0.3">
      <c r="A12" s="87" t="s">
        <v>20</v>
      </c>
      <c r="B12" s="88"/>
      <c r="C12" s="88"/>
      <c r="D12" s="88"/>
      <c r="E12" s="88"/>
      <c r="F12" s="88"/>
      <c r="G12" s="93"/>
      <c r="H12" s="85"/>
    </row>
    <row r="13" spans="1:8" ht="15" customHeight="1" x14ac:dyDescent="0.3">
      <c r="A13" s="86"/>
      <c r="B13" s="86"/>
      <c r="C13" s="86"/>
      <c r="D13" s="86"/>
      <c r="E13" s="86"/>
      <c r="F13" s="86"/>
      <c r="G13" s="86"/>
      <c r="H13" s="86"/>
    </row>
    <row r="14" spans="1:8" x14ac:dyDescent="0.3">
      <c r="A14" s="87" t="s">
        <v>21</v>
      </c>
      <c r="B14" s="88"/>
      <c r="C14" s="88"/>
      <c r="D14" s="88"/>
      <c r="E14" s="88"/>
      <c r="F14" s="88"/>
      <c r="G14" s="89"/>
      <c r="H14" s="89"/>
    </row>
    <row r="15" spans="1:8" x14ac:dyDescent="0.3">
      <c r="A15" s="90"/>
      <c r="B15" s="90"/>
      <c r="C15" s="90"/>
      <c r="D15" s="90"/>
      <c r="E15" s="90"/>
      <c r="F15" s="90"/>
      <c r="G15" s="90"/>
      <c r="H15" s="90"/>
    </row>
    <row r="16" spans="1:8" x14ac:dyDescent="0.3">
      <c r="A16" s="91" t="s">
        <v>22</v>
      </c>
      <c r="B16" s="91" t="s">
        <v>23</v>
      </c>
      <c r="C16" s="91" t="s">
        <v>24</v>
      </c>
      <c r="D16" s="91" t="s">
        <v>25</v>
      </c>
      <c r="E16" s="91" t="s">
        <v>26</v>
      </c>
      <c r="F16" s="91"/>
      <c r="G16" s="91"/>
      <c r="H16" s="92" t="s">
        <v>27</v>
      </c>
    </row>
    <row r="17" spans="1:11" ht="27.6" x14ac:dyDescent="0.3">
      <c r="A17" s="91"/>
      <c r="B17" s="91"/>
      <c r="C17" s="91"/>
      <c r="D17" s="91"/>
      <c r="E17" s="27" t="s">
        <v>28</v>
      </c>
      <c r="F17" s="28" t="s">
        <v>29</v>
      </c>
      <c r="G17" s="27" t="s">
        <v>30</v>
      </c>
      <c r="H17" s="92"/>
    </row>
    <row r="18" spans="1:11" x14ac:dyDescent="0.3">
      <c r="A18" s="27"/>
      <c r="B18" s="27"/>
      <c r="C18" s="51"/>
      <c r="D18" s="29"/>
      <c r="E18" s="29"/>
      <c r="F18" s="29"/>
      <c r="G18" s="29"/>
      <c r="H18" s="29"/>
    </row>
    <row r="19" spans="1:11" ht="17.55" customHeight="1" x14ac:dyDescent="0.3">
      <c r="A19" s="27">
        <v>1</v>
      </c>
      <c r="B19" s="68" t="s">
        <v>205</v>
      </c>
      <c r="C19" s="50" t="s">
        <v>186</v>
      </c>
      <c r="D19" s="30">
        <f>E19+F19+G19</f>
        <v>109999.998525</v>
      </c>
      <c r="E19" s="30">
        <f>EL!I100</f>
        <v>50007.199999999997</v>
      </c>
      <c r="F19" s="30">
        <f>EL!J100</f>
        <v>55051.043524999994</v>
      </c>
      <c r="G19" s="30">
        <f>EL!K100</f>
        <v>4941.7549999999992</v>
      </c>
      <c r="H19" s="30" t="e">
        <f>#REF!</f>
        <v>#REF!</v>
      </c>
    </row>
    <row r="20" spans="1:11" x14ac:dyDescent="0.3">
      <c r="A20" s="27"/>
      <c r="B20" s="31"/>
      <c r="C20" s="50"/>
      <c r="D20" s="30"/>
      <c r="E20" s="30"/>
      <c r="F20" s="30"/>
      <c r="G20" s="30"/>
      <c r="H20" s="30"/>
    </row>
    <row r="21" spans="1:11" x14ac:dyDescent="0.3">
      <c r="A21" s="81" t="s">
        <v>31</v>
      </c>
      <c r="B21" s="81"/>
      <c r="C21" s="81"/>
      <c r="D21" s="32">
        <f>SUM(D19:D20)</f>
        <v>109999.998525</v>
      </c>
      <c r="E21" s="32">
        <f>SUM(E19:E20)</f>
        <v>50007.199999999997</v>
      </c>
      <c r="F21" s="32">
        <f>SUM(F19:F20)</f>
        <v>55051.043524999994</v>
      </c>
      <c r="G21" s="32">
        <f>SUM(G19:G20)</f>
        <v>4941.7549999999992</v>
      </c>
      <c r="H21" s="32" t="e">
        <f>SUM(H19:H20)</f>
        <v>#REF!</v>
      </c>
    </row>
    <row r="22" spans="1:11" x14ac:dyDescent="0.3">
      <c r="A22" s="84" t="s">
        <v>32</v>
      </c>
      <c r="B22" s="84"/>
      <c r="C22" s="84"/>
      <c r="D22" s="33">
        <f>SUM(D21)</f>
        <v>109999.998525</v>
      </c>
      <c r="E22" s="82"/>
      <c r="F22" s="83"/>
      <c r="G22" s="83"/>
      <c r="H22" s="83"/>
    </row>
    <row r="23" spans="1:11" x14ac:dyDescent="0.3">
      <c r="A23" s="85"/>
      <c r="B23" s="85"/>
      <c r="C23" s="85"/>
      <c r="D23" s="85"/>
      <c r="E23" s="85"/>
      <c r="F23" s="85"/>
      <c r="G23" s="85"/>
      <c r="H23" s="85"/>
    </row>
    <row r="27" spans="1:11" ht="13.8" x14ac:dyDescent="0.25">
      <c r="A27" s="21" t="s">
        <v>13</v>
      </c>
      <c r="B27" s="22"/>
      <c r="C27" s="22" t="s">
        <v>18</v>
      </c>
      <c r="D27" s="1"/>
      <c r="E27" s="1"/>
      <c r="F27" s="1"/>
      <c r="G27" s="1"/>
      <c r="H27" s="1"/>
      <c r="I27" s="1"/>
      <c r="J27" s="1"/>
      <c r="K27" s="1"/>
    </row>
    <row r="28" spans="1:11" ht="13.8" x14ac:dyDescent="0.25">
      <c r="A28" s="2"/>
      <c r="B28" s="23"/>
      <c r="C28" s="10" t="s">
        <v>15</v>
      </c>
      <c r="D28" s="1"/>
      <c r="E28" s="1"/>
      <c r="F28" s="10"/>
      <c r="G28" s="23"/>
      <c r="H28" s="1"/>
      <c r="I28" s="1"/>
      <c r="J28" s="1"/>
      <c r="K28" s="10"/>
    </row>
    <row r="29" spans="1:11" ht="13.8" x14ac:dyDescent="0.25">
      <c r="A29" s="9"/>
      <c r="B29" s="24"/>
      <c r="C29" s="1"/>
      <c r="D29" s="1"/>
      <c r="E29" s="1"/>
      <c r="F29" s="1"/>
      <c r="G29" s="1"/>
      <c r="H29" s="1"/>
      <c r="I29" s="1"/>
      <c r="J29" s="1"/>
      <c r="K29" s="1"/>
    </row>
    <row r="30" spans="1:11" ht="13.8" x14ac:dyDescent="0.25">
      <c r="A30" s="9"/>
      <c r="B30" s="24"/>
      <c r="C30" s="1"/>
      <c r="D30" s="1"/>
      <c r="E30" s="1"/>
      <c r="F30" s="1"/>
      <c r="G30" s="1"/>
      <c r="H30" s="1"/>
      <c r="I30" s="1"/>
      <c r="J30" s="1"/>
      <c r="K30" s="1"/>
    </row>
    <row r="31" spans="1:11" ht="13.8" x14ac:dyDescent="0.25">
      <c r="A31" s="2"/>
      <c r="B31" s="1" t="s">
        <v>17</v>
      </c>
      <c r="C31" s="1"/>
      <c r="D31" s="1"/>
      <c r="E31" s="1"/>
      <c r="F31" s="1"/>
      <c r="G31" s="1"/>
      <c r="H31" s="1"/>
      <c r="I31" s="1"/>
      <c r="J31" s="1"/>
      <c r="K31" s="1"/>
    </row>
  </sheetData>
  <mergeCells count="20">
    <mergeCell ref="A11:F11"/>
    <mergeCell ref="G11:H11"/>
    <mergeCell ref="A12:F12"/>
    <mergeCell ref="G12:H12"/>
    <mergeCell ref="A1:H1"/>
    <mergeCell ref="A2:H2"/>
    <mergeCell ref="A21:C21"/>
    <mergeCell ref="E22:H22"/>
    <mergeCell ref="A22:C22"/>
    <mergeCell ref="A23:H23"/>
    <mergeCell ref="A13:H13"/>
    <mergeCell ref="A14:F14"/>
    <mergeCell ref="G14:H14"/>
    <mergeCell ref="A15:H15"/>
    <mergeCell ref="A16:A17"/>
    <mergeCell ref="B16:B17"/>
    <mergeCell ref="C16:C17"/>
    <mergeCell ref="D16:D17"/>
    <mergeCell ref="E16:G16"/>
    <mergeCell ref="H16:H17"/>
  </mergeCells>
  <phoneticPr fontId="2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>
    <tabColor rgb="FF0070C0"/>
    <pageSetUpPr fitToPage="1"/>
  </sheetPr>
  <dimension ref="A1:M111"/>
  <sheetViews>
    <sheetView showZeros="0" tabSelected="1" topLeftCell="A40" zoomScale="55" zoomScaleNormal="55" workbookViewId="0">
      <selection activeCell="A5" sqref="A5"/>
    </sheetView>
  </sheetViews>
  <sheetFormatPr defaultColWidth="11.44140625" defaultRowHeight="14.4" x14ac:dyDescent="0.3"/>
  <cols>
    <col min="1" max="1" width="5.33203125" style="2" customWidth="1"/>
    <col min="2" max="2" width="67.77734375" style="1" customWidth="1"/>
    <col min="3" max="3" width="8.88671875" style="1" customWidth="1"/>
    <col min="4" max="6" width="9.33203125" style="1" customWidth="1"/>
    <col min="7" max="7" width="9.6640625" style="1" customWidth="1"/>
    <col min="8" max="8" width="9.44140625" style="1" customWidth="1"/>
    <col min="9" max="9" width="9.33203125" style="1" customWidth="1"/>
    <col min="10" max="10" width="10.109375" style="1" customWidth="1"/>
    <col min="11" max="11" width="9.33203125" style="1" customWidth="1"/>
    <col min="12" max="12" width="11.44140625" style="1"/>
    <col min="13" max="13" width="17.109375" customWidth="1"/>
  </cols>
  <sheetData>
    <row r="1" spans="1:13" s="2" customFormat="1" ht="13.2" x14ac:dyDescent="0.25">
      <c r="A1" s="106" t="s">
        <v>183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3" s="2" customFormat="1" ht="13.2" x14ac:dyDescent="0.25">
      <c r="A2" s="106" t="s">
        <v>205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3" s="2" customFormat="1" ht="16.5" customHeight="1" x14ac:dyDescent="0.25">
      <c r="A3" s="107" t="s">
        <v>186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3" s="2" customFormat="1" ht="15" customHeight="1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13" s="2" customFormat="1" ht="15" customHeight="1" x14ac:dyDescent="0.25">
      <c r="A5" s="4" t="s">
        <v>206</v>
      </c>
      <c r="B5" s="3"/>
      <c r="C5" s="3"/>
      <c r="D5" s="3"/>
      <c r="E5" s="1"/>
      <c r="F5" s="1"/>
      <c r="G5" s="1"/>
      <c r="H5" s="1"/>
      <c r="I5" s="1"/>
      <c r="J5" s="1"/>
      <c r="K5" s="1"/>
      <c r="L5" s="1"/>
    </row>
    <row r="6" spans="1:13" s="2" customFormat="1" ht="15" customHeight="1" x14ac:dyDescent="0.25">
      <c r="A6" s="4" t="s">
        <v>181</v>
      </c>
      <c r="B6" s="3"/>
      <c r="C6" s="3"/>
      <c r="D6" s="3"/>
      <c r="E6" s="1"/>
      <c r="F6" s="1"/>
      <c r="G6" s="1"/>
      <c r="H6" s="1"/>
      <c r="I6" s="1"/>
      <c r="J6" s="1"/>
      <c r="K6" s="1"/>
      <c r="L6" s="1"/>
    </row>
    <row r="7" spans="1:13" s="2" customFormat="1" ht="13.2" x14ac:dyDescent="0.25">
      <c r="A7" s="4" t="s">
        <v>191</v>
      </c>
      <c r="B7" s="5"/>
      <c r="C7" s="5"/>
      <c r="D7" s="5"/>
      <c r="E7" s="1"/>
      <c r="F7" s="1"/>
      <c r="G7" s="1"/>
      <c r="H7" s="1"/>
      <c r="I7" s="1"/>
      <c r="J7" s="1"/>
      <c r="K7" s="1"/>
      <c r="L7" s="1"/>
    </row>
    <row r="8" spans="1:13" s="2" customFormat="1" ht="13.2" x14ac:dyDescent="0.25">
      <c r="A8" s="6" t="s">
        <v>192</v>
      </c>
      <c r="B8" s="7"/>
      <c r="C8" s="7"/>
      <c r="D8" s="5"/>
      <c r="E8" s="1"/>
      <c r="F8" s="1"/>
      <c r="G8" s="1"/>
      <c r="H8" s="1"/>
      <c r="I8" s="1"/>
      <c r="J8" s="1"/>
      <c r="K8" s="1"/>
      <c r="L8" s="1"/>
    </row>
    <row r="9" spans="1:13" s="2" customFormat="1" ht="13.5" customHeight="1" thickBot="1" x14ac:dyDescent="0.3">
      <c r="A9" s="13"/>
      <c r="B9" s="3"/>
      <c r="C9" s="3"/>
      <c r="D9" s="3"/>
    </row>
    <row r="10" spans="1:13" s="2" customFormat="1" ht="18.75" customHeight="1" x14ac:dyDescent="0.25">
      <c r="A10" s="98" t="s">
        <v>2</v>
      </c>
      <c r="B10" s="100" t="s">
        <v>3</v>
      </c>
      <c r="C10" s="102" t="s">
        <v>4</v>
      </c>
      <c r="D10" s="104" t="s">
        <v>5</v>
      </c>
      <c r="E10" s="110"/>
      <c r="F10" s="110"/>
      <c r="G10" s="110"/>
      <c r="H10" s="110"/>
      <c r="I10" s="111"/>
      <c r="J10" s="112"/>
      <c r="K10" s="112"/>
      <c r="L10" s="113"/>
    </row>
    <row r="11" spans="1:13" s="2" customFormat="1" ht="81.45" customHeight="1" x14ac:dyDescent="0.25">
      <c r="A11" s="99"/>
      <c r="B11" s="101"/>
      <c r="C11" s="103"/>
      <c r="D11" s="105"/>
      <c r="E11" s="14" t="s">
        <v>6</v>
      </c>
      <c r="F11" s="14" t="s">
        <v>7</v>
      </c>
      <c r="G11" s="14" t="s">
        <v>8</v>
      </c>
      <c r="H11" s="52" t="s">
        <v>9</v>
      </c>
      <c r="I11" s="59" t="s">
        <v>6</v>
      </c>
      <c r="J11" s="14" t="s">
        <v>7</v>
      </c>
      <c r="K11" s="14" t="s">
        <v>8</v>
      </c>
      <c r="L11" s="60" t="s">
        <v>10</v>
      </c>
      <c r="M11" s="109" t="s">
        <v>184</v>
      </c>
    </row>
    <row r="12" spans="1:13" s="2" customFormat="1" ht="13.5" customHeight="1" thickBot="1" x14ac:dyDescent="0.3">
      <c r="A12" s="15">
        <v>1</v>
      </c>
      <c r="B12" s="16">
        <v>3</v>
      </c>
      <c r="C12" s="16">
        <v>4</v>
      </c>
      <c r="D12" s="16">
        <v>5</v>
      </c>
      <c r="E12" s="16">
        <v>8</v>
      </c>
      <c r="F12" s="16">
        <v>9</v>
      </c>
      <c r="G12" s="16">
        <v>10</v>
      </c>
      <c r="H12" s="53">
        <v>11</v>
      </c>
      <c r="I12" s="61">
        <v>13</v>
      </c>
      <c r="J12" s="16">
        <v>14</v>
      </c>
      <c r="K12" s="16">
        <v>15</v>
      </c>
      <c r="L12" s="62">
        <v>16</v>
      </c>
      <c r="M12" s="109"/>
    </row>
    <row r="13" spans="1:13" s="2" customFormat="1" ht="13.8" x14ac:dyDescent="0.25">
      <c r="A13" s="35"/>
      <c r="B13" s="36"/>
      <c r="C13" s="37"/>
      <c r="D13" s="38"/>
      <c r="E13" s="39"/>
      <c r="F13" s="39"/>
      <c r="G13" s="39"/>
      <c r="H13" s="54">
        <f t="shared" ref="H13:H15" si="0">E13+F13+G13</f>
        <v>0</v>
      </c>
      <c r="I13" s="63">
        <f t="shared" ref="I13:I15" si="1">ROUND(D13*E13, 2)</f>
        <v>0</v>
      </c>
      <c r="J13" s="40">
        <f t="shared" ref="J13:J15" si="2">ROUND(D13*F13, 2)</f>
        <v>0</v>
      </c>
      <c r="K13" s="40">
        <f t="shared" ref="K13:K15" si="3">ROUND(D13*G13, 2)</f>
        <v>0</v>
      </c>
      <c r="L13" s="64">
        <f t="shared" ref="L13:L15" si="4">I13+J13+K13</f>
        <v>0</v>
      </c>
      <c r="M13" s="55"/>
    </row>
    <row r="14" spans="1:13" x14ac:dyDescent="0.3">
      <c r="A14" s="42">
        <v>1</v>
      </c>
      <c r="B14" s="79" t="s">
        <v>202</v>
      </c>
      <c r="C14" s="43"/>
      <c r="D14" s="43"/>
      <c r="E14" s="39"/>
      <c r="F14" s="39"/>
      <c r="G14" s="39"/>
      <c r="H14" s="54">
        <f t="shared" si="0"/>
        <v>0</v>
      </c>
      <c r="I14" s="63">
        <f t="shared" si="1"/>
        <v>0</v>
      </c>
      <c r="J14" s="40">
        <f t="shared" si="2"/>
        <v>0</v>
      </c>
      <c r="K14" s="40">
        <f t="shared" si="3"/>
        <v>0</v>
      </c>
      <c r="L14" s="64">
        <f t="shared" si="4"/>
        <v>0</v>
      </c>
      <c r="M14" s="56"/>
    </row>
    <row r="15" spans="1:13" x14ac:dyDescent="0.3">
      <c r="A15" s="44" t="s">
        <v>34</v>
      </c>
      <c r="B15" s="45" t="s">
        <v>203</v>
      </c>
      <c r="C15" s="46" t="s">
        <v>35</v>
      </c>
      <c r="D15" s="76">
        <v>1</v>
      </c>
      <c r="E15" s="71">
        <v>2000</v>
      </c>
      <c r="F15" s="71">
        <v>21500</v>
      </c>
      <c r="G15" s="71">
        <v>300</v>
      </c>
      <c r="H15" s="72">
        <f t="shared" si="0"/>
        <v>23800</v>
      </c>
      <c r="I15" s="73">
        <f t="shared" si="1"/>
        <v>2000</v>
      </c>
      <c r="J15" s="74">
        <f t="shared" si="2"/>
        <v>21500</v>
      </c>
      <c r="K15" s="74">
        <f t="shared" si="3"/>
        <v>300</v>
      </c>
      <c r="L15" s="75">
        <f t="shared" si="4"/>
        <v>23800</v>
      </c>
      <c r="M15" s="56"/>
    </row>
    <row r="16" spans="1:13" x14ac:dyDescent="0.3">
      <c r="A16" s="42" t="s">
        <v>37</v>
      </c>
      <c r="B16" s="47" t="s">
        <v>38</v>
      </c>
      <c r="C16" s="46"/>
      <c r="D16" s="76"/>
      <c r="E16" s="39"/>
      <c r="F16" s="39"/>
      <c r="G16" s="39"/>
      <c r="H16" s="54"/>
      <c r="I16" s="63"/>
      <c r="J16" s="40"/>
      <c r="K16" s="40"/>
      <c r="L16" s="64"/>
      <c r="M16" s="56"/>
    </row>
    <row r="17" spans="1:13" ht="16.05" customHeight="1" x14ac:dyDescent="0.3">
      <c r="A17" s="44" t="s">
        <v>39</v>
      </c>
      <c r="B17" s="48" t="s">
        <v>40</v>
      </c>
      <c r="C17" s="49" t="s">
        <v>11</v>
      </c>
      <c r="D17" s="77">
        <v>30</v>
      </c>
      <c r="E17" s="39">
        <v>14</v>
      </c>
      <c r="F17" s="39">
        <v>12</v>
      </c>
      <c r="G17" s="39">
        <v>2</v>
      </c>
      <c r="H17" s="54">
        <f>SUM(E17:G17)</f>
        <v>28</v>
      </c>
      <c r="I17" s="63">
        <f>SUM(D17*E17)</f>
        <v>420</v>
      </c>
      <c r="J17" s="40">
        <f>SUM(D17*F17)</f>
        <v>360</v>
      </c>
      <c r="K17" s="40">
        <f>SUM(D17*G17)</f>
        <v>60</v>
      </c>
      <c r="L17" s="64">
        <f>SUM(I17:K17)</f>
        <v>840</v>
      </c>
      <c r="M17" s="56"/>
    </row>
    <row r="18" spans="1:13" ht="16.05" customHeight="1" x14ac:dyDescent="0.3">
      <c r="A18" s="44" t="s">
        <v>41</v>
      </c>
      <c r="B18" s="48" t="s">
        <v>42</v>
      </c>
      <c r="C18" s="49" t="s">
        <v>11</v>
      </c>
      <c r="D18" s="77">
        <v>30</v>
      </c>
      <c r="E18" s="39">
        <v>14</v>
      </c>
      <c r="F18" s="39">
        <v>16</v>
      </c>
      <c r="G18" s="39">
        <v>2</v>
      </c>
      <c r="H18" s="54">
        <f t="shared" ref="H18:H21" si="5">SUM(E18:G18)</f>
        <v>32</v>
      </c>
      <c r="I18" s="63">
        <f t="shared" ref="I18:I21" si="6">SUM(D18*E18)</f>
        <v>420</v>
      </c>
      <c r="J18" s="40">
        <f t="shared" ref="J18:J21" si="7">SUM(D18*F18)</f>
        <v>480</v>
      </c>
      <c r="K18" s="40">
        <f t="shared" ref="K18:K21" si="8">SUM(D18*G18)</f>
        <v>60</v>
      </c>
      <c r="L18" s="64">
        <f t="shared" ref="L18:L21" si="9">SUM(I18:K18)</f>
        <v>960</v>
      </c>
      <c r="M18" s="56"/>
    </row>
    <row r="19" spans="1:13" ht="16.05" customHeight="1" x14ac:dyDescent="0.3">
      <c r="A19" s="44" t="s">
        <v>43</v>
      </c>
      <c r="B19" s="48" t="s">
        <v>194</v>
      </c>
      <c r="C19" s="49" t="s">
        <v>11</v>
      </c>
      <c r="D19" s="77">
        <v>100</v>
      </c>
      <c r="E19" s="69">
        <v>8</v>
      </c>
      <c r="F19" s="69">
        <v>8.5</v>
      </c>
      <c r="G19" s="69">
        <v>2</v>
      </c>
      <c r="H19" s="54">
        <f t="shared" si="5"/>
        <v>18.5</v>
      </c>
      <c r="I19" s="63">
        <f t="shared" si="6"/>
        <v>800</v>
      </c>
      <c r="J19" s="40">
        <f t="shared" si="7"/>
        <v>850</v>
      </c>
      <c r="K19" s="40">
        <f t="shared" si="8"/>
        <v>200</v>
      </c>
      <c r="L19" s="64">
        <f t="shared" si="9"/>
        <v>1850</v>
      </c>
      <c r="M19" s="56"/>
    </row>
    <row r="20" spans="1:13" ht="16.05" customHeight="1" x14ac:dyDescent="0.3">
      <c r="A20" s="44" t="s">
        <v>44</v>
      </c>
      <c r="B20" s="48" t="s">
        <v>200</v>
      </c>
      <c r="C20" s="49" t="s">
        <v>35</v>
      </c>
      <c r="D20" s="77">
        <v>1</v>
      </c>
      <c r="E20" s="69">
        <v>2000</v>
      </c>
      <c r="F20" s="69">
        <v>300</v>
      </c>
      <c r="G20" s="69">
        <v>250</v>
      </c>
      <c r="H20" s="54">
        <f t="shared" si="5"/>
        <v>2550</v>
      </c>
      <c r="I20" s="63">
        <f t="shared" si="6"/>
        <v>2000</v>
      </c>
      <c r="J20" s="40">
        <f t="shared" si="7"/>
        <v>300</v>
      </c>
      <c r="K20" s="40">
        <f t="shared" si="8"/>
        <v>250</v>
      </c>
      <c r="L20" s="64">
        <f t="shared" si="9"/>
        <v>2550</v>
      </c>
      <c r="M20" s="56"/>
    </row>
    <row r="21" spans="1:13" ht="16.05" customHeight="1" x14ac:dyDescent="0.3">
      <c r="A21" s="44" t="s">
        <v>45</v>
      </c>
      <c r="B21" s="48" t="s">
        <v>201</v>
      </c>
      <c r="C21" s="49" t="s">
        <v>35</v>
      </c>
      <c r="D21" s="77">
        <v>1</v>
      </c>
      <c r="E21" s="69">
        <v>3000</v>
      </c>
      <c r="F21" s="69">
        <v>500</v>
      </c>
      <c r="G21" s="69">
        <v>500</v>
      </c>
      <c r="H21" s="54">
        <f t="shared" si="5"/>
        <v>4000</v>
      </c>
      <c r="I21" s="63">
        <f t="shared" si="6"/>
        <v>3000</v>
      </c>
      <c r="J21" s="40">
        <f t="shared" si="7"/>
        <v>500</v>
      </c>
      <c r="K21" s="40">
        <f t="shared" si="8"/>
        <v>500</v>
      </c>
      <c r="L21" s="64">
        <f t="shared" si="9"/>
        <v>4000</v>
      </c>
      <c r="M21" s="56"/>
    </row>
    <row r="22" spans="1:13" ht="16.05" customHeight="1" x14ac:dyDescent="0.3">
      <c r="A22" s="44" t="s">
        <v>46</v>
      </c>
      <c r="B22" s="48" t="s">
        <v>36</v>
      </c>
      <c r="C22" s="49" t="s">
        <v>35</v>
      </c>
      <c r="D22" s="77">
        <v>1</v>
      </c>
      <c r="E22" s="39">
        <v>200</v>
      </c>
      <c r="F22" s="39">
        <v>200</v>
      </c>
      <c r="G22" s="39">
        <v>100</v>
      </c>
      <c r="H22" s="54">
        <f t="shared" ref="H22:H32" si="10">SUM(E22:G22)</f>
        <v>500</v>
      </c>
      <c r="I22" s="63">
        <f t="shared" ref="I22:I32" si="11">SUM(D22*E22)</f>
        <v>200</v>
      </c>
      <c r="J22" s="40">
        <f t="shared" ref="J22:J32" si="12">SUM(D22*F22)</f>
        <v>200</v>
      </c>
      <c r="K22" s="40">
        <f t="shared" ref="K22:K32" si="13">SUM(D22*G22)</f>
        <v>100</v>
      </c>
      <c r="L22" s="64">
        <f t="shared" ref="L22:L32" si="14">SUM(I22:K22)</f>
        <v>500</v>
      </c>
      <c r="M22" s="56"/>
    </row>
    <row r="23" spans="1:13" x14ac:dyDescent="0.3">
      <c r="A23" s="42" t="s">
        <v>47</v>
      </c>
      <c r="B23" s="47" t="s">
        <v>48</v>
      </c>
      <c r="C23" s="49"/>
      <c r="D23" s="77"/>
      <c r="E23" s="39"/>
      <c r="F23" s="39"/>
      <c r="G23" s="39"/>
      <c r="H23" s="54">
        <f t="shared" si="10"/>
        <v>0</v>
      </c>
      <c r="I23" s="63">
        <f t="shared" si="11"/>
        <v>0</v>
      </c>
      <c r="J23" s="40">
        <f t="shared" si="12"/>
        <v>0</v>
      </c>
      <c r="K23" s="40">
        <f t="shared" si="13"/>
        <v>0</v>
      </c>
      <c r="L23" s="64">
        <f t="shared" si="14"/>
        <v>0</v>
      </c>
      <c r="M23" s="56"/>
    </row>
    <row r="24" spans="1:13" x14ac:dyDescent="0.3">
      <c r="A24" s="44" t="s">
        <v>49</v>
      </c>
      <c r="B24" s="48" t="s">
        <v>50</v>
      </c>
      <c r="C24" s="49" t="s">
        <v>11</v>
      </c>
      <c r="D24" s="78">
        <v>3000</v>
      </c>
      <c r="E24" s="39">
        <v>1.3</v>
      </c>
      <c r="F24" s="71">
        <v>0.59799999999999998</v>
      </c>
      <c r="G24" s="39">
        <v>0.1</v>
      </c>
      <c r="H24" s="54">
        <f t="shared" si="10"/>
        <v>1.9980000000000002</v>
      </c>
      <c r="I24" s="63">
        <f t="shared" si="11"/>
        <v>3900</v>
      </c>
      <c r="J24" s="40">
        <f t="shared" si="12"/>
        <v>1794</v>
      </c>
      <c r="K24" s="40">
        <f t="shared" si="13"/>
        <v>300</v>
      </c>
      <c r="L24" s="64">
        <f t="shared" si="14"/>
        <v>5994</v>
      </c>
      <c r="M24" s="56"/>
    </row>
    <row r="25" spans="1:13" x14ac:dyDescent="0.3">
      <c r="A25" s="44" t="s">
        <v>51</v>
      </c>
      <c r="B25" s="48" t="s">
        <v>52</v>
      </c>
      <c r="C25" s="49" t="s">
        <v>11</v>
      </c>
      <c r="D25" s="78">
        <v>5000</v>
      </c>
      <c r="E25" s="39">
        <v>1.3</v>
      </c>
      <c r="F25" s="71">
        <v>0.93149999999999999</v>
      </c>
      <c r="G25" s="39">
        <v>0.1</v>
      </c>
      <c r="H25" s="54">
        <f t="shared" si="10"/>
        <v>2.3315000000000001</v>
      </c>
      <c r="I25" s="63">
        <f t="shared" si="11"/>
        <v>6500</v>
      </c>
      <c r="J25" s="40">
        <f t="shared" si="12"/>
        <v>4657.5</v>
      </c>
      <c r="K25" s="40">
        <f t="shared" si="13"/>
        <v>500</v>
      </c>
      <c r="L25" s="64">
        <f t="shared" si="14"/>
        <v>11657.5</v>
      </c>
      <c r="M25" s="56"/>
    </row>
    <row r="26" spans="1:13" x14ac:dyDescent="0.3">
      <c r="A26" s="44" t="s">
        <v>53</v>
      </c>
      <c r="B26" s="48" t="s">
        <v>54</v>
      </c>
      <c r="C26" s="49" t="s">
        <v>11</v>
      </c>
      <c r="D26" s="78">
        <v>150</v>
      </c>
      <c r="E26" s="39">
        <v>1.8</v>
      </c>
      <c r="F26" s="71">
        <v>1.5065</v>
      </c>
      <c r="G26" s="39">
        <v>0.1</v>
      </c>
      <c r="H26" s="54">
        <f t="shared" si="10"/>
        <v>3.4064999999999999</v>
      </c>
      <c r="I26" s="63">
        <f t="shared" si="11"/>
        <v>270</v>
      </c>
      <c r="J26" s="40">
        <f t="shared" si="12"/>
        <v>225.97499999999999</v>
      </c>
      <c r="K26" s="40">
        <f t="shared" si="13"/>
        <v>15</v>
      </c>
      <c r="L26" s="64">
        <f t="shared" si="14"/>
        <v>510.97500000000002</v>
      </c>
      <c r="M26" s="56"/>
    </row>
    <row r="27" spans="1:13" x14ac:dyDescent="0.3">
      <c r="A27" s="44" t="s">
        <v>55</v>
      </c>
      <c r="B27" s="48" t="s">
        <v>56</v>
      </c>
      <c r="C27" s="49" t="s">
        <v>11</v>
      </c>
      <c r="D27" s="78">
        <v>2500</v>
      </c>
      <c r="E27" s="39">
        <v>1.8</v>
      </c>
      <c r="F27" s="71">
        <v>1.6559999999999999</v>
      </c>
      <c r="G27" s="39">
        <v>0.1</v>
      </c>
      <c r="H27" s="54">
        <f t="shared" si="10"/>
        <v>3.556</v>
      </c>
      <c r="I27" s="63">
        <f t="shared" si="11"/>
        <v>4500</v>
      </c>
      <c r="J27" s="40">
        <f t="shared" si="12"/>
        <v>4140</v>
      </c>
      <c r="K27" s="40">
        <f t="shared" si="13"/>
        <v>250</v>
      </c>
      <c r="L27" s="64">
        <f t="shared" si="14"/>
        <v>8890</v>
      </c>
      <c r="M27" s="56"/>
    </row>
    <row r="28" spans="1:13" x14ac:dyDescent="0.3">
      <c r="A28" s="44" t="s">
        <v>57</v>
      </c>
      <c r="B28" s="48" t="s">
        <v>58</v>
      </c>
      <c r="C28" s="49" t="s">
        <v>11</v>
      </c>
      <c r="D28" s="78">
        <v>100</v>
      </c>
      <c r="E28" s="39">
        <v>1.8</v>
      </c>
      <c r="F28" s="71">
        <v>2.3804999999999996</v>
      </c>
      <c r="G28" s="39">
        <v>0.1</v>
      </c>
      <c r="H28" s="54">
        <f t="shared" si="10"/>
        <v>4.2804999999999991</v>
      </c>
      <c r="I28" s="63">
        <f t="shared" si="11"/>
        <v>180</v>
      </c>
      <c r="J28" s="40">
        <f t="shared" si="12"/>
        <v>238.04999999999995</v>
      </c>
      <c r="K28" s="40">
        <f t="shared" si="13"/>
        <v>10</v>
      </c>
      <c r="L28" s="64">
        <f t="shared" si="14"/>
        <v>428.04999999999995</v>
      </c>
      <c r="M28" s="56"/>
    </row>
    <row r="29" spans="1:13" x14ac:dyDescent="0.3">
      <c r="A29" s="44" t="s">
        <v>59</v>
      </c>
      <c r="B29" s="48" t="s">
        <v>60</v>
      </c>
      <c r="C29" s="49" t="s">
        <v>11</v>
      </c>
      <c r="D29" s="78">
        <v>300</v>
      </c>
      <c r="E29" s="39">
        <v>2.5</v>
      </c>
      <c r="F29" s="71">
        <v>3.7144999999999997</v>
      </c>
      <c r="G29" s="39">
        <v>0.1</v>
      </c>
      <c r="H29" s="54">
        <f t="shared" si="10"/>
        <v>6.3144999999999989</v>
      </c>
      <c r="I29" s="63">
        <f t="shared" si="11"/>
        <v>750</v>
      </c>
      <c r="J29" s="40">
        <f t="shared" si="12"/>
        <v>1114.3499999999999</v>
      </c>
      <c r="K29" s="40">
        <f t="shared" si="13"/>
        <v>30</v>
      </c>
      <c r="L29" s="64">
        <f t="shared" si="14"/>
        <v>1894.35</v>
      </c>
      <c r="M29" s="56"/>
    </row>
    <row r="30" spans="1:13" x14ac:dyDescent="0.3">
      <c r="A30" s="44" t="s">
        <v>61</v>
      </c>
      <c r="B30" s="48" t="s">
        <v>62</v>
      </c>
      <c r="C30" s="49" t="s">
        <v>11</v>
      </c>
      <c r="D30" s="78">
        <v>150</v>
      </c>
      <c r="E30" s="39">
        <v>3</v>
      </c>
      <c r="F30" s="71">
        <v>6.1639999999999997</v>
      </c>
      <c r="G30" s="39">
        <v>0.1</v>
      </c>
      <c r="H30" s="54">
        <f t="shared" si="10"/>
        <v>9.2639999999999993</v>
      </c>
      <c r="I30" s="63">
        <f t="shared" si="11"/>
        <v>450</v>
      </c>
      <c r="J30" s="40">
        <f t="shared" si="12"/>
        <v>924.59999999999991</v>
      </c>
      <c r="K30" s="40">
        <f t="shared" si="13"/>
        <v>15</v>
      </c>
      <c r="L30" s="64">
        <f t="shared" si="14"/>
        <v>1389.6</v>
      </c>
      <c r="M30" s="56"/>
    </row>
    <row r="31" spans="1:13" x14ac:dyDescent="0.3">
      <c r="A31" s="44" t="s">
        <v>63</v>
      </c>
      <c r="B31" s="48" t="s">
        <v>64</v>
      </c>
      <c r="C31" s="49" t="s">
        <v>11</v>
      </c>
      <c r="D31" s="78">
        <v>200</v>
      </c>
      <c r="E31" s="39">
        <v>3.5</v>
      </c>
      <c r="F31" s="71">
        <v>12.074999999999999</v>
      </c>
      <c r="G31" s="39">
        <v>0.1</v>
      </c>
      <c r="H31" s="54">
        <f t="shared" si="10"/>
        <v>15.674999999999999</v>
      </c>
      <c r="I31" s="63">
        <f t="shared" si="11"/>
        <v>700</v>
      </c>
      <c r="J31" s="40">
        <f t="shared" si="12"/>
        <v>2415</v>
      </c>
      <c r="K31" s="40">
        <f t="shared" si="13"/>
        <v>20</v>
      </c>
      <c r="L31" s="64">
        <f t="shared" si="14"/>
        <v>3135</v>
      </c>
      <c r="M31" s="56"/>
    </row>
    <row r="32" spans="1:13" x14ac:dyDescent="0.3">
      <c r="A32" s="44" t="s">
        <v>65</v>
      </c>
      <c r="B32" s="48" t="s">
        <v>66</v>
      </c>
      <c r="C32" s="49" t="s">
        <v>11</v>
      </c>
      <c r="D32" s="78">
        <v>32.550000000000004</v>
      </c>
      <c r="E32" s="39">
        <v>4</v>
      </c>
      <c r="F32" s="71">
        <v>18.135499999999997</v>
      </c>
      <c r="G32" s="39">
        <v>0.1</v>
      </c>
      <c r="H32" s="54">
        <f t="shared" si="10"/>
        <v>22.235499999999998</v>
      </c>
      <c r="I32" s="63">
        <f t="shared" si="11"/>
        <v>130.20000000000002</v>
      </c>
      <c r="J32" s="40">
        <f t="shared" si="12"/>
        <v>590.31052499999998</v>
      </c>
      <c r="K32" s="40">
        <f t="shared" si="13"/>
        <v>3.2550000000000008</v>
      </c>
      <c r="L32" s="64">
        <f t="shared" si="14"/>
        <v>723.76552500000003</v>
      </c>
      <c r="M32" s="56"/>
    </row>
    <row r="33" spans="1:13" x14ac:dyDescent="0.3">
      <c r="A33" s="44" t="s">
        <v>67</v>
      </c>
      <c r="B33" s="45" t="s">
        <v>196</v>
      </c>
      <c r="C33" s="46" t="s">
        <v>11</v>
      </c>
      <c r="D33" s="76">
        <v>20</v>
      </c>
      <c r="E33" s="39">
        <v>6</v>
      </c>
      <c r="F33" s="71">
        <v>15.5</v>
      </c>
      <c r="G33" s="39">
        <v>0.5</v>
      </c>
      <c r="H33" s="54">
        <f t="shared" ref="H33" si="15">E33+F33+G33</f>
        <v>22</v>
      </c>
      <c r="I33" s="63">
        <f t="shared" ref="I33" si="16">ROUND(D33*E33, 2)</f>
        <v>120</v>
      </c>
      <c r="J33" s="40">
        <f t="shared" ref="J33" si="17">ROUND(D33*F33, 2)</f>
        <v>310</v>
      </c>
      <c r="K33" s="40">
        <f t="shared" ref="K33" si="18">ROUND(D33*G33, 2)</f>
        <v>10</v>
      </c>
      <c r="L33" s="64">
        <f t="shared" ref="L33" si="19">I33+J33+K33</f>
        <v>440</v>
      </c>
      <c r="M33" s="56"/>
    </row>
    <row r="34" spans="1:13" x14ac:dyDescent="0.3">
      <c r="A34" s="44" t="s">
        <v>68</v>
      </c>
      <c r="B34" s="45" t="s">
        <v>197</v>
      </c>
      <c r="C34" s="46" t="s">
        <v>11</v>
      </c>
      <c r="D34" s="76">
        <v>340</v>
      </c>
      <c r="E34" s="39">
        <v>8</v>
      </c>
      <c r="F34" s="71">
        <v>15.5</v>
      </c>
      <c r="G34" s="39">
        <v>0.5</v>
      </c>
      <c r="H34" s="54">
        <f t="shared" ref="H34" si="20">E34+F34+G34</f>
        <v>24</v>
      </c>
      <c r="I34" s="63">
        <f t="shared" ref="I34" si="21">ROUND(D34*E34, 2)</f>
        <v>2720</v>
      </c>
      <c r="J34" s="40">
        <f t="shared" ref="J34" si="22">ROUND(D34*F34, 2)</f>
        <v>5270</v>
      </c>
      <c r="K34" s="40">
        <f t="shared" ref="K34" si="23">ROUND(D34*G34, 2)</f>
        <v>170</v>
      </c>
      <c r="L34" s="64">
        <f t="shared" ref="L34" si="24">I34+J34+K34</f>
        <v>8160</v>
      </c>
      <c r="M34" s="56"/>
    </row>
    <row r="35" spans="1:13" x14ac:dyDescent="0.3">
      <c r="A35" s="44" t="s">
        <v>69</v>
      </c>
      <c r="B35" s="48" t="s">
        <v>74</v>
      </c>
      <c r="C35" s="49" t="s">
        <v>11</v>
      </c>
      <c r="D35" s="78">
        <v>200</v>
      </c>
      <c r="E35" s="69">
        <v>1.5</v>
      </c>
      <c r="F35" s="69">
        <v>0.64400000000000002</v>
      </c>
      <c r="G35" s="39">
        <v>0.1</v>
      </c>
      <c r="H35" s="54">
        <f t="shared" ref="H35:H39" si="25">SUM(E35:G35)</f>
        <v>2.2440000000000002</v>
      </c>
      <c r="I35" s="63">
        <f t="shared" ref="I35:I39" si="26">SUM(D35*E35)</f>
        <v>300</v>
      </c>
      <c r="J35" s="40">
        <f t="shared" ref="J35:J39" si="27">SUM(D35*F35)</f>
        <v>128.80000000000001</v>
      </c>
      <c r="K35" s="40">
        <f t="shared" ref="K35:K39" si="28">SUM(D35*G35)</f>
        <v>20</v>
      </c>
      <c r="L35" s="64">
        <f t="shared" ref="L35:L39" si="29">SUM(I35:K35)</f>
        <v>448.8</v>
      </c>
      <c r="M35" s="56"/>
    </row>
    <row r="36" spans="1:13" x14ac:dyDescent="0.3">
      <c r="A36" s="44" t="s">
        <v>70</v>
      </c>
      <c r="B36" s="48" t="s">
        <v>75</v>
      </c>
      <c r="C36" s="49" t="s">
        <v>11</v>
      </c>
      <c r="D36" s="78">
        <v>30</v>
      </c>
      <c r="E36" s="69">
        <v>1.5</v>
      </c>
      <c r="F36" s="69">
        <v>1.9779999999999998</v>
      </c>
      <c r="G36" s="39">
        <v>0.1</v>
      </c>
      <c r="H36" s="54">
        <f t="shared" si="25"/>
        <v>3.5779999999999998</v>
      </c>
      <c r="I36" s="63">
        <f t="shared" si="26"/>
        <v>45</v>
      </c>
      <c r="J36" s="40">
        <f t="shared" si="27"/>
        <v>59.339999999999989</v>
      </c>
      <c r="K36" s="40">
        <f t="shared" si="28"/>
        <v>3</v>
      </c>
      <c r="L36" s="64">
        <f t="shared" si="29"/>
        <v>107.33999999999999</v>
      </c>
      <c r="M36" s="56"/>
    </row>
    <row r="37" spans="1:13" x14ac:dyDescent="0.3">
      <c r="A37" s="44" t="s">
        <v>71</v>
      </c>
      <c r="B37" s="48" t="s">
        <v>76</v>
      </c>
      <c r="C37" s="49" t="s">
        <v>11</v>
      </c>
      <c r="D37" s="78">
        <v>400</v>
      </c>
      <c r="E37" s="69">
        <v>0.7</v>
      </c>
      <c r="F37" s="69">
        <v>0.39100000000000001</v>
      </c>
      <c r="G37" s="39">
        <v>0.05</v>
      </c>
      <c r="H37" s="54">
        <f t="shared" si="25"/>
        <v>1.141</v>
      </c>
      <c r="I37" s="63">
        <f t="shared" si="26"/>
        <v>280</v>
      </c>
      <c r="J37" s="40">
        <f t="shared" si="27"/>
        <v>156.4</v>
      </c>
      <c r="K37" s="40">
        <f t="shared" si="28"/>
        <v>20</v>
      </c>
      <c r="L37" s="64">
        <f t="shared" si="29"/>
        <v>456.4</v>
      </c>
      <c r="M37" s="56"/>
    </row>
    <row r="38" spans="1:13" x14ac:dyDescent="0.3">
      <c r="A38" s="44" t="s">
        <v>71</v>
      </c>
      <c r="B38" s="48" t="s">
        <v>77</v>
      </c>
      <c r="C38" s="49" t="s">
        <v>11</v>
      </c>
      <c r="D38" s="78">
        <v>200</v>
      </c>
      <c r="E38" s="69">
        <v>0.7</v>
      </c>
      <c r="F38" s="69">
        <v>0.77049999999999996</v>
      </c>
      <c r="G38" s="39">
        <v>0.05</v>
      </c>
      <c r="H38" s="54">
        <f t="shared" si="25"/>
        <v>1.5205</v>
      </c>
      <c r="I38" s="63">
        <f t="shared" si="26"/>
        <v>140</v>
      </c>
      <c r="J38" s="40">
        <f t="shared" si="27"/>
        <v>154.1</v>
      </c>
      <c r="K38" s="40">
        <f t="shared" si="28"/>
        <v>10</v>
      </c>
      <c r="L38" s="64">
        <f t="shared" si="29"/>
        <v>304.10000000000002</v>
      </c>
      <c r="M38" s="56"/>
    </row>
    <row r="39" spans="1:13" x14ac:dyDescent="0.3">
      <c r="A39" s="44" t="s">
        <v>72</v>
      </c>
      <c r="B39" s="48" t="s">
        <v>78</v>
      </c>
      <c r="C39" s="49" t="s">
        <v>16</v>
      </c>
      <c r="D39" s="78">
        <v>4</v>
      </c>
      <c r="E39" s="39">
        <v>12</v>
      </c>
      <c r="F39" s="71">
        <v>19.929499999999997</v>
      </c>
      <c r="G39" s="39">
        <v>1</v>
      </c>
      <c r="H39" s="54">
        <f t="shared" si="25"/>
        <v>32.929499999999997</v>
      </c>
      <c r="I39" s="63">
        <f t="shared" si="26"/>
        <v>48</v>
      </c>
      <c r="J39" s="40">
        <f t="shared" si="27"/>
        <v>79.717999999999989</v>
      </c>
      <c r="K39" s="40">
        <f t="shared" si="28"/>
        <v>4</v>
      </c>
      <c r="L39" s="64">
        <f t="shared" si="29"/>
        <v>131.71799999999999</v>
      </c>
      <c r="M39" s="56"/>
    </row>
    <row r="40" spans="1:13" x14ac:dyDescent="0.3">
      <c r="A40" s="44" t="s">
        <v>73</v>
      </c>
      <c r="B40" s="48" t="s">
        <v>36</v>
      </c>
      <c r="C40" s="49" t="s">
        <v>35</v>
      </c>
      <c r="D40" s="78">
        <v>1</v>
      </c>
      <c r="E40" s="39">
        <v>300</v>
      </c>
      <c r="F40" s="39">
        <v>600</v>
      </c>
      <c r="G40" s="39">
        <v>300</v>
      </c>
      <c r="H40" s="54">
        <f t="shared" ref="H40:H53" si="30">SUM(E40:G40)</f>
        <v>1200</v>
      </c>
      <c r="I40" s="63">
        <f t="shared" ref="I40:I53" si="31">SUM(D40*E40)</f>
        <v>300</v>
      </c>
      <c r="J40" s="40">
        <f t="shared" ref="J40:J53" si="32">SUM(D40*F40)</f>
        <v>600</v>
      </c>
      <c r="K40" s="40">
        <f t="shared" ref="K40:K53" si="33">SUM(D40*G40)</f>
        <v>300</v>
      </c>
      <c r="L40" s="64">
        <f t="shared" ref="L40:L53" si="34">SUM(I40:K40)</f>
        <v>1200</v>
      </c>
      <c r="M40" s="56"/>
    </row>
    <row r="41" spans="1:13" x14ac:dyDescent="0.3">
      <c r="A41" s="42" t="s">
        <v>79</v>
      </c>
      <c r="B41" s="47" t="s">
        <v>80</v>
      </c>
      <c r="C41" s="49"/>
      <c r="D41" s="77"/>
      <c r="E41" s="39"/>
      <c r="F41" s="39"/>
      <c r="G41" s="39"/>
      <c r="H41" s="54">
        <f t="shared" si="30"/>
        <v>0</v>
      </c>
      <c r="I41" s="63">
        <f t="shared" si="31"/>
        <v>0</v>
      </c>
      <c r="J41" s="40">
        <f t="shared" si="32"/>
        <v>0</v>
      </c>
      <c r="K41" s="40">
        <f t="shared" si="33"/>
        <v>0</v>
      </c>
      <c r="L41" s="64">
        <f t="shared" si="34"/>
        <v>0</v>
      </c>
      <c r="M41" s="56"/>
    </row>
    <row r="42" spans="1:13" x14ac:dyDescent="0.3">
      <c r="A42" s="44" t="s">
        <v>81</v>
      </c>
      <c r="B42" s="48" t="s">
        <v>82</v>
      </c>
      <c r="C42" s="49" t="s">
        <v>16</v>
      </c>
      <c r="D42" s="77">
        <v>1</v>
      </c>
      <c r="E42" s="69">
        <v>6</v>
      </c>
      <c r="F42" s="69">
        <v>7.6</v>
      </c>
      <c r="G42" s="69">
        <v>0.2</v>
      </c>
      <c r="H42" s="54">
        <f t="shared" si="30"/>
        <v>13.799999999999999</v>
      </c>
      <c r="I42" s="63">
        <f t="shared" si="31"/>
        <v>6</v>
      </c>
      <c r="J42" s="40">
        <f t="shared" si="32"/>
        <v>7.6</v>
      </c>
      <c r="K42" s="40">
        <f t="shared" si="33"/>
        <v>0.2</v>
      </c>
      <c r="L42" s="64">
        <f t="shared" si="34"/>
        <v>13.799999999999999</v>
      </c>
      <c r="M42" s="56"/>
    </row>
    <row r="43" spans="1:13" x14ac:dyDescent="0.3">
      <c r="A43" s="44" t="s">
        <v>83</v>
      </c>
      <c r="B43" s="48" t="s">
        <v>84</v>
      </c>
      <c r="C43" s="49" t="s">
        <v>16</v>
      </c>
      <c r="D43" s="77">
        <v>6</v>
      </c>
      <c r="E43" s="69">
        <v>6</v>
      </c>
      <c r="F43" s="69">
        <v>8.26</v>
      </c>
      <c r="G43" s="69">
        <v>0.2</v>
      </c>
      <c r="H43" s="54">
        <f t="shared" si="30"/>
        <v>14.459999999999999</v>
      </c>
      <c r="I43" s="63">
        <f t="shared" si="31"/>
        <v>36</v>
      </c>
      <c r="J43" s="40">
        <f t="shared" si="32"/>
        <v>49.56</v>
      </c>
      <c r="K43" s="40">
        <f t="shared" si="33"/>
        <v>1.2000000000000002</v>
      </c>
      <c r="L43" s="64">
        <f t="shared" si="34"/>
        <v>86.76</v>
      </c>
      <c r="M43" s="56"/>
    </row>
    <row r="44" spans="1:13" x14ac:dyDescent="0.3">
      <c r="A44" s="44" t="s">
        <v>85</v>
      </c>
      <c r="B44" s="48" t="s">
        <v>86</v>
      </c>
      <c r="C44" s="49" t="s">
        <v>16</v>
      </c>
      <c r="D44" s="77">
        <v>1</v>
      </c>
      <c r="E44" s="69">
        <v>6</v>
      </c>
      <c r="F44" s="69">
        <v>8.76</v>
      </c>
      <c r="G44" s="69">
        <v>0.2</v>
      </c>
      <c r="H44" s="54">
        <f t="shared" ref="H44" si="35">SUM(E44:G44)</f>
        <v>14.959999999999999</v>
      </c>
      <c r="I44" s="63">
        <f t="shared" ref="I44" si="36">SUM(D44*E44)</f>
        <v>6</v>
      </c>
      <c r="J44" s="40">
        <f t="shared" ref="J44" si="37">SUM(D44*F44)</f>
        <v>8.76</v>
      </c>
      <c r="K44" s="40">
        <f t="shared" ref="K44" si="38">SUM(D44*G44)</f>
        <v>0.2</v>
      </c>
      <c r="L44" s="64">
        <f t="shared" ref="L44" si="39">SUM(I44:K44)</f>
        <v>14.959999999999999</v>
      </c>
      <c r="M44" s="56"/>
    </row>
    <row r="45" spans="1:13" x14ac:dyDescent="0.3">
      <c r="A45" s="44" t="s">
        <v>87</v>
      </c>
      <c r="B45" s="48" t="s">
        <v>88</v>
      </c>
      <c r="C45" s="49" t="s">
        <v>16</v>
      </c>
      <c r="D45" s="77">
        <v>42</v>
      </c>
      <c r="E45" s="69">
        <v>6</v>
      </c>
      <c r="F45" s="69">
        <v>2.8</v>
      </c>
      <c r="G45" s="69">
        <v>0.2</v>
      </c>
      <c r="H45" s="54">
        <f t="shared" si="30"/>
        <v>9</v>
      </c>
      <c r="I45" s="63">
        <f t="shared" si="31"/>
        <v>252</v>
      </c>
      <c r="J45" s="40">
        <f t="shared" si="32"/>
        <v>117.6</v>
      </c>
      <c r="K45" s="40">
        <f t="shared" si="33"/>
        <v>8.4</v>
      </c>
      <c r="L45" s="64">
        <f t="shared" si="34"/>
        <v>378</v>
      </c>
      <c r="M45" s="56"/>
    </row>
    <row r="46" spans="1:13" x14ac:dyDescent="0.3">
      <c r="A46" s="44" t="s">
        <v>89</v>
      </c>
      <c r="B46" s="48" t="s">
        <v>90</v>
      </c>
      <c r="C46" s="49" t="s">
        <v>16</v>
      </c>
      <c r="D46" s="77">
        <v>21</v>
      </c>
      <c r="E46" s="69">
        <v>6</v>
      </c>
      <c r="F46" s="69">
        <v>3.3</v>
      </c>
      <c r="G46" s="69">
        <v>0.2</v>
      </c>
      <c r="H46" s="54">
        <f t="shared" si="30"/>
        <v>9.5</v>
      </c>
      <c r="I46" s="63">
        <f t="shared" si="31"/>
        <v>126</v>
      </c>
      <c r="J46" s="40">
        <f t="shared" si="32"/>
        <v>69.3</v>
      </c>
      <c r="K46" s="40">
        <f t="shared" si="33"/>
        <v>4.2</v>
      </c>
      <c r="L46" s="64">
        <f t="shared" si="34"/>
        <v>199.5</v>
      </c>
      <c r="M46" s="56"/>
    </row>
    <row r="47" spans="1:13" x14ac:dyDescent="0.3">
      <c r="A47" s="44" t="s">
        <v>91</v>
      </c>
      <c r="B47" s="48" t="s">
        <v>92</v>
      </c>
      <c r="C47" s="49" t="s">
        <v>16</v>
      </c>
      <c r="D47" s="77">
        <v>17</v>
      </c>
      <c r="E47" s="69">
        <v>6</v>
      </c>
      <c r="F47" s="69">
        <v>4.5</v>
      </c>
      <c r="G47" s="69">
        <v>0.2</v>
      </c>
      <c r="H47" s="54">
        <f t="shared" si="30"/>
        <v>10.7</v>
      </c>
      <c r="I47" s="63">
        <f t="shared" si="31"/>
        <v>102</v>
      </c>
      <c r="J47" s="40">
        <f t="shared" si="32"/>
        <v>76.5</v>
      </c>
      <c r="K47" s="40">
        <f t="shared" si="33"/>
        <v>3.4000000000000004</v>
      </c>
      <c r="L47" s="64">
        <f t="shared" si="34"/>
        <v>181.9</v>
      </c>
      <c r="M47" s="56"/>
    </row>
    <row r="48" spans="1:13" x14ac:dyDescent="0.3">
      <c r="A48" s="44" t="s">
        <v>93</v>
      </c>
      <c r="B48" s="48" t="s">
        <v>94</v>
      </c>
      <c r="C48" s="49" t="s">
        <v>16</v>
      </c>
      <c r="D48" s="77">
        <v>15</v>
      </c>
      <c r="E48" s="69">
        <v>1.2</v>
      </c>
      <c r="F48" s="69">
        <v>4</v>
      </c>
      <c r="G48" s="69">
        <v>1</v>
      </c>
      <c r="H48" s="54">
        <f t="shared" si="30"/>
        <v>6.2</v>
      </c>
      <c r="I48" s="63">
        <f t="shared" si="31"/>
        <v>18</v>
      </c>
      <c r="J48" s="40">
        <f t="shared" si="32"/>
        <v>60</v>
      </c>
      <c r="K48" s="40">
        <f t="shared" si="33"/>
        <v>15</v>
      </c>
      <c r="L48" s="64">
        <f t="shared" si="34"/>
        <v>93</v>
      </c>
      <c r="M48" s="56"/>
    </row>
    <row r="49" spans="1:13" x14ac:dyDescent="0.3">
      <c r="A49" s="44" t="s">
        <v>95</v>
      </c>
      <c r="B49" s="48" t="s">
        <v>96</v>
      </c>
      <c r="C49" s="49" t="s">
        <v>16</v>
      </c>
      <c r="D49" s="77">
        <v>22</v>
      </c>
      <c r="E49" s="69">
        <v>0.5</v>
      </c>
      <c r="F49" s="69">
        <v>0.8</v>
      </c>
      <c r="G49" s="69">
        <v>0.1</v>
      </c>
      <c r="H49" s="54">
        <f t="shared" si="30"/>
        <v>1.4000000000000001</v>
      </c>
      <c r="I49" s="63">
        <f t="shared" si="31"/>
        <v>11</v>
      </c>
      <c r="J49" s="40">
        <f t="shared" si="32"/>
        <v>17.600000000000001</v>
      </c>
      <c r="K49" s="40">
        <f t="shared" si="33"/>
        <v>2.2000000000000002</v>
      </c>
      <c r="L49" s="64">
        <f t="shared" si="34"/>
        <v>30.8</v>
      </c>
      <c r="M49" s="56"/>
    </row>
    <row r="50" spans="1:13" x14ac:dyDescent="0.3">
      <c r="A50" s="44" t="s">
        <v>97</v>
      </c>
      <c r="B50" s="48" t="s">
        <v>98</v>
      </c>
      <c r="C50" s="49" t="s">
        <v>16</v>
      </c>
      <c r="D50" s="77">
        <v>31</v>
      </c>
      <c r="E50" s="69">
        <v>0.5</v>
      </c>
      <c r="F50" s="69">
        <v>1.2</v>
      </c>
      <c r="G50" s="69">
        <v>0.1</v>
      </c>
      <c r="H50" s="54">
        <f t="shared" si="30"/>
        <v>1.8</v>
      </c>
      <c r="I50" s="63">
        <f t="shared" si="31"/>
        <v>15.5</v>
      </c>
      <c r="J50" s="40">
        <f t="shared" si="32"/>
        <v>37.199999999999996</v>
      </c>
      <c r="K50" s="40">
        <f t="shared" si="33"/>
        <v>3.1</v>
      </c>
      <c r="L50" s="64">
        <f t="shared" si="34"/>
        <v>55.8</v>
      </c>
      <c r="M50" s="56"/>
    </row>
    <row r="51" spans="1:13" x14ac:dyDescent="0.3">
      <c r="A51" s="44" t="s">
        <v>99</v>
      </c>
      <c r="B51" s="48" t="s">
        <v>100</v>
      </c>
      <c r="C51" s="49" t="s">
        <v>16</v>
      </c>
      <c r="D51" s="77">
        <v>102</v>
      </c>
      <c r="E51" s="69">
        <v>1</v>
      </c>
      <c r="F51" s="69">
        <v>0.48</v>
      </c>
      <c r="G51" s="69">
        <v>0.2</v>
      </c>
      <c r="H51" s="54">
        <f t="shared" ref="H51" si="40">SUM(E51:G51)</f>
        <v>1.68</v>
      </c>
      <c r="I51" s="63">
        <f t="shared" ref="I51" si="41">SUM(D51*E51)</f>
        <v>102</v>
      </c>
      <c r="J51" s="40">
        <f t="shared" ref="J51" si="42">SUM(D51*F51)</f>
        <v>48.96</v>
      </c>
      <c r="K51" s="40">
        <f t="shared" ref="K51" si="43">SUM(D51*G51)</f>
        <v>20.400000000000002</v>
      </c>
      <c r="L51" s="64">
        <f t="shared" ref="L51" si="44">SUM(I51:K51)</f>
        <v>171.36</v>
      </c>
      <c r="M51" s="56"/>
    </row>
    <row r="52" spans="1:13" x14ac:dyDescent="0.3">
      <c r="A52" s="44" t="s">
        <v>101</v>
      </c>
      <c r="B52" s="48" t="s">
        <v>102</v>
      </c>
      <c r="C52" s="49" t="s">
        <v>16</v>
      </c>
      <c r="D52" s="77">
        <v>7</v>
      </c>
      <c r="E52" s="69">
        <v>6</v>
      </c>
      <c r="F52" s="69">
        <v>8</v>
      </c>
      <c r="G52" s="69">
        <v>0.2</v>
      </c>
      <c r="H52" s="54">
        <f t="shared" si="30"/>
        <v>14.2</v>
      </c>
      <c r="I52" s="63">
        <f t="shared" si="31"/>
        <v>42</v>
      </c>
      <c r="J52" s="40">
        <f t="shared" si="32"/>
        <v>56</v>
      </c>
      <c r="K52" s="40">
        <f t="shared" si="33"/>
        <v>1.4000000000000001</v>
      </c>
      <c r="L52" s="64">
        <f t="shared" si="34"/>
        <v>99.4</v>
      </c>
      <c r="M52" s="56"/>
    </row>
    <row r="53" spans="1:13" x14ac:dyDescent="0.3">
      <c r="A53" s="44" t="s">
        <v>103</v>
      </c>
      <c r="B53" s="48" t="s">
        <v>104</v>
      </c>
      <c r="C53" s="49" t="s">
        <v>16</v>
      </c>
      <c r="D53" s="77">
        <v>2</v>
      </c>
      <c r="E53" s="69">
        <v>6</v>
      </c>
      <c r="F53" s="69">
        <v>8</v>
      </c>
      <c r="G53" s="69">
        <v>0.2</v>
      </c>
      <c r="H53" s="54">
        <f t="shared" si="30"/>
        <v>14.2</v>
      </c>
      <c r="I53" s="63">
        <f t="shared" si="31"/>
        <v>12</v>
      </c>
      <c r="J53" s="40">
        <f t="shared" si="32"/>
        <v>16</v>
      </c>
      <c r="K53" s="40">
        <f t="shared" si="33"/>
        <v>0.4</v>
      </c>
      <c r="L53" s="64">
        <f t="shared" si="34"/>
        <v>28.4</v>
      </c>
      <c r="M53" s="56"/>
    </row>
    <row r="54" spans="1:13" x14ac:dyDescent="0.3">
      <c r="A54" s="44" t="s">
        <v>105</v>
      </c>
      <c r="B54" s="48" t="s">
        <v>106</v>
      </c>
      <c r="C54" s="49" t="s">
        <v>16</v>
      </c>
      <c r="D54" s="77">
        <v>3</v>
      </c>
      <c r="E54" s="69">
        <v>8</v>
      </c>
      <c r="F54" s="69">
        <v>7.5</v>
      </c>
      <c r="G54" s="69">
        <v>0.2</v>
      </c>
      <c r="H54" s="54">
        <f t="shared" ref="H54:H64" si="45">SUM(E54:G54)</f>
        <v>15.7</v>
      </c>
      <c r="I54" s="63">
        <f t="shared" ref="I54:I64" si="46">SUM(D54*E54)</f>
        <v>24</v>
      </c>
      <c r="J54" s="40">
        <f t="shared" ref="J54:J64" si="47">SUM(D54*F54)</f>
        <v>22.5</v>
      </c>
      <c r="K54" s="40">
        <f t="shared" ref="K54:K64" si="48">SUM(D54*G54)</f>
        <v>0.60000000000000009</v>
      </c>
      <c r="L54" s="64">
        <f t="shared" ref="L54:L64" si="49">SUM(I54:K54)</f>
        <v>47.1</v>
      </c>
      <c r="M54" s="56"/>
    </row>
    <row r="55" spans="1:13" x14ac:dyDescent="0.3">
      <c r="A55" s="44" t="s">
        <v>107</v>
      </c>
      <c r="B55" s="48" t="s">
        <v>108</v>
      </c>
      <c r="C55" s="49" t="s">
        <v>16</v>
      </c>
      <c r="D55" s="77">
        <v>46</v>
      </c>
      <c r="E55" s="69">
        <v>6</v>
      </c>
      <c r="F55" s="69">
        <v>4</v>
      </c>
      <c r="G55" s="69">
        <v>0.2</v>
      </c>
      <c r="H55" s="54">
        <f t="shared" si="45"/>
        <v>10.199999999999999</v>
      </c>
      <c r="I55" s="63">
        <f t="shared" si="46"/>
        <v>276</v>
      </c>
      <c r="J55" s="40">
        <f t="shared" si="47"/>
        <v>184</v>
      </c>
      <c r="K55" s="40">
        <f t="shared" si="48"/>
        <v>9.2000000000000011</v>
      </c>
      <c r="L55" s="64">
        <f t="shared" si="49"/>
        <v>469.2</v>
      </c>
      <c r="M55" s="56"/>
    </row>
    <row r="56" spans="1:13" x14ac:dyDescent="0.3">
      <c r="A56" s="44" t="s">
        <v>109</v>
      </c>
      <c r="B56" s="48" t="s">
        <v>110</v>
      </c>
      <c r="C56" s="49" t="s">
        <v>16</v>
      </c>
      <c r="D56" s="77">
        <v>22</v>
      </c>
      <c r="E56" s="69">
        <v>8</v>
      </c>
      <c r="F56" s="69">
        <v>6.5</v>
      </c>
      <c r="G56" s="69">
        <v>0.2</v>
      </c>
      <c r="H56" s="54">
        <f t="shared" si="45"/>
        <v>14.7</v>
      </c>
      <c r="I56" s="63">
        <f t="shared" si="46"/>
        <v>176</v>
      </c>
      <c r="J56" s="40">
        <f t="shared" si="47"/>
        <v>143</v>
      </c>
      <c r="K56" s="40">
        <f t="shared" si="48"/>
        <v>4.4000000000000004</v>
      </c>
      <c r="L56" s="64">
        <f t="shared" si="49"/>
        <v>323.39999999999998</v>
      </c>
      <c r="M56" s="56"/>
    </row>
    <row r="57" spans="1:13" x14ac:dyDescent="0.3">
      <c r="A57" s="44" t="s">
        <v>111</v>
      </c>
      <c r="B57" s="48" t="s">
        <v>113</v>
      </c>
      <c r="C57" s="49" t="s">
        <v>16</v>
      </c>
      <c r="D57" s="77">
        <v>15</v>
      </c>
      <c r="E57" s="69">
        <v>8</v>
      </c>
      <c r="F57" s="69">
        <v>18</v>
      </c>
      <c r="G57" s="69">
        <v>0.2</v>
      </c>
      <c r="H57" s="54">
        <f t="shared" si="45"/>
        <v>26.2</v>
      </c>
      <c r="I57" s="63">
        <f t="shared" si="46"/>
        <v>120</v>
      </c>
      <c r="J57" s="40">
        <f t="shared" si="47"/>
        <v>270</v>
      </c>
      <c r="K57" s="40">
        <f t="shared" si="48"/>
        <v>3</v>
      </c>
      <c r="L57" s="64">
        <f t="shared" si="49"/>
        <v>393</v>
      </c>
      <c r="M57" s="56"/>
    </row>
    <row r="58" spans="1:13" x14ac:dyDescent="0.3">
      <c r="A58" s="44" t="s">
        <v>112</v>
      </c>
      <c r="B58" s="48" t="s">
        <v>115</v>
      </c>
      <c r="C58" s="49" t="s">
        <v>16</v>
      </c>
      <c r="D58" s="77">
        <v>7</v>
      </c>
      <c r="E58" s="69">
        <v>8</v>
      </c>
      <c r="F58" s="69">
        <v>23.47</v>
      </c>
      <c r="G58" s="69">
        <v>0.2</v>
      </c>
      <c r="H58" s="54">
        <f t="shared" si="45"/>
        <v>31.669999999999998</v>
      </c>
      <c r="I58" s="63">
        <f t="shared" si="46"/>
        <v>56</v>
      </c>
      <c r="J58" s="40">
        <f t="shared" si="47"/>
        <v>164.29</v>
      </c>
      <c r="K58" s="40">
        <f t="shared" si="48"/>
        <v>1.4000000000000001</v>
      </c>
      <c r="L58" s="64">
        <f t="shared" si="49"/>
        <v>221.69</v>
      </c>
      <c r="M58" s="56"/>
    </row>
    <row r="59" spans="1:13" x14ac:dyDescent="0.3">
      <c r="A59" s="44" t="s">
        <v>114</v>
      </c>
      <c r="B59" s="48" t="s">
        <v>117</v>
      </c>
      <c r="C59" s="49" t="s">
        <v>16</v>
      </c>
      <c r="D59" s="77">
        <v>1</v>
      </c>
      <c r="E59" s="69">
        <v>8</v>
      </c>
      <c r="F59" s="69">
        <v>28.12</v>
      </c>
      <c r="G59" s="69">
        <v>0.2</v>
      </c>
      <c r="H59" s="54">
        <f t="shared" si="45"/>
        <v>36.320000000000007</v>
      </c>
      <c r="I59" s="63">
        <f t="shared" si="46"/>
        <v>8</v>
      </c>
      <c r="J59" s="40">
        <f t="shared" si="47"/>
        <v>28.12</v>
      </c>
      <c r="K59" s="40">
        <f t="shared" si="48"/>
        <v>0.2</v>
      </c>
      <c r="L59" s="64">
        <f t="shared" si="49"/>
        <v>36.320000000000007</v>
      </c>
      <c r="M59" s="56"/>
    </row>
    <row r="60" spans="1:13" x14ac:dyDescent="0.3">
      <c r="A60" s="44" t="s">
        <v>116</v>
      </c>
      <c r="B60" s="48" t="s">
        <v>119</v>
      </c>
      <c r="C60" s="49" t="s">
        <v>16</v>
      </c>
      <c r="D60" s="77">
        <v>33</v>
      </c>
      <c r="E60" s="69">
        <v>5</v>
      </c>
      <c r="F60" s="69">
        <v>6.25</v>
      </c>
      <c r="G60" s="69">
        <v>0.2</v>
      </c>
      <c r="H60" s="54">
        <f t="shared" si="45"/>
        <v>11.45</v>
      </c>
      <c r="I60" s="63">
        <f t="shared" si="46"/>
        <v>165</v>
      </c>
      <c r="J60" s="40">
        <f t="shared" si="47"/>
        <v>206.25</v>
      </c>
      <c r="K60" s="40">
        <f t="shared" si="48"/>
        <v>6.6000000000000005</v>
      </c>
      <c r="L60" s="64">
        <f t="shared" si="49"/>
        <v>377.85</v>
      </c>
      <c r="M60" s="56"/>
    </row>
    <row r="61" spans="1:13" x14ac:dyDescent="0.3">
      <c r="A61" s="44" t="s">
        <v>118</v>
      </c>
      <c r="B61" s="48" t="s">
        <v>121</v>
      </c>
      <c r="C61" s="49" t="s">
        <v>16</v>
      </c>
      <c r="D61" s="77">
        <v>1</v>
      </c>
      <c r="E61" s="69">
        <v>5</v>
      </c>
      <c r="F61" s="69">
        <v>9.5399999999999991</v>
      </c>
      <c r="G61" s="69">
        <v>0.2</v>
      </c>
      <c r="H61" s="54">
        <f t="shared" si="45"/>
        <v>14.739999999999998</v>
      </c>
      <c r="I61" s="63">
        <f t="shared" si="46"/>
        <v>5</v>
      </c>
      <c r="J61" s="40">
        <f t="shared" si="47"/>
        <v>9.5399999999999991</v>
      </c>
      <c r="K61" s="40">
        <f t="shared" si="48"/>
        <v>0.2</v>
      </c>
      <c r="L61" s="64">
        <f t="shared" si="49"/>
        <v>14.739999999999998</v>
      </c>
      <c r="M61" s="56"/>
    </row>
    <row r="62" spans="1:13" x14ac:dyDescent="0.3">
      <c r="A62" s="44" t="s">
        <v>120</v>
      </c>
      <c r="B62" s="48" t="s">
        <v>123</v>
      </c>
      <c r="C62" s="49" t="s">
        <v>16</v>
      </c>
      <c r="D62" s="77">
        <v>19</v>
      </c>
      <c r="E62" s="69">
        <v>5</v>
      </c>
      <c r="F62" s="69">
        <v>8.43</v>
      </c>
      <c r="G62" s="69">
        <v>0.2</v>
      </c>
      <c r="H62" s="54">
        <f t="shared" si="45"/>
        <v>13.629999999999999</v>
      </c>
      <c r="I62" s="63">
        <f t="shared" si="46"/>
        <v>95</v>
      </c>
      <c r="J62" s="40">
        <f t="shared" si="47"/>
        <v>160.16999999999999</v>
      </c>
      <c r="K62" s="40">
        <f t="shared" si="48"/>
        <v>3.8000000000000003</v>
      </c>
      <c r="L62" s="64">
        <f t="shared" si="49"/>
        <v>258.96999999999997</v>
      </c>
      <c r="M62" s="56"/>
    </row>
    <row r="63" spans="1:13" x14ac:dyDescent="0.3">
      <c r="A63" s="44" t="s">
        <v>122</v>
      </c>
      <c r="B63" s="48" t="s">
        <v>125</v>
      </c>
      <c r="C63" s="49" t="s">
        <v>16</v>
      </c>
      <c r="D63" s="77">
        <v>5</v>
      </c>
      <c r="E63" s="69">
        <v>5</v>
      </c>
      <c r="F63" s="69">
        <v>11.47</v>
      </c>
      <c r="G63" s="69">
        <v>0.2</v>
      </c>
      <c r="H63" s="54">
        <f t="shared" ref="H63" si="50">SUM(E63:G63)</f>
        <v>16.669999999999998</v>
      </c>
      <c r="I63" s="63">
        <f t="shared" ref="I63" si="51">SUM(D63*E63)</f>
        <v>25</v>
      </c>
      <c r="J63" s="40">
        <f t="shared" ref="J63" si="52">SUM(D63*F63)</f>
        <v>57.35</v>
      </c>
      <c r="K63" s="40">
        <f t="shared" ref="K63" si="53">SUM(D63*G63)</f>
        <v>1</v>
      </c>
      <c r="L63" s="64">
        <f t="shared" ref="L63" si="54">SUM(I63:K63)</f>
        <v>83.35</v>
      </c>
      <c r="M63" s="56"/>
    </row>
    <row r="64" spans="1:13" x14ac:dyDescent="0.3">
      <c r="A64" s="44" t="s">
        <v>124</v>
      </c>
      <c r="B64" s="48" t="s">
        <v>127</v>
      </c>
      <c r="C64" s="49" t="s">
        <v>11</v>
      </c>
      <c r="D64" s="77">
        <v>34</v>
      </c>
      <c r="E64" s="69">
        <v>15</v>
      </c>
      <c r="F64" s="69">
        <v>12.5</v>
      </c>
      <c r="G64" s="69">
        <v>2</v>
      </c>
      <c r="H64" s="54">
        <f t="shared" si="45"/>
        <v>29.5</v>
      </c>
      <c r="I64" s="63">
        <f t="shared" si="46"/>
        <v>510</v>
      </c>
      <c r="J64" s="40">
        <f t="shared" si="47"/>
        <v>425</v>
      </c>
      <c r="K64" s="40">
        <f t="shared" si="48"/>
        <v>68</v>
      </c>
      <c r="L64" s="64">
        <f t="shared" si="49"/>
        <v>1003</v>
      </c>
      <c r="M64" s="56"/>
    </row>
    <row r="65" spans="1:13" x14ac:dyDescent="0.3">
      <c r="A65" s="44" t="s">
        <v>126</v>
      </c>
      <c r="B65" s="48" t="s">
        <v>128</v>
      </c>
      <c r="C65" s="49" t="s">
        <v>35</v>
      </c>
      <c r="D65" s="77">
        <v>1</v>
      </c>
      <c r="E65" s="69">
        <v>8.5</v>
      </c>
      <c r="F65" s="69">
        <v>15</v>
      </c>
      <c r="G65" s="69">
        <v>1</v>
      </c>
      <c r="H65" s="54">
        <f t="shared" ref="H65:H68" si="55">SUM(E65:G65)</f>
        <v>24.5</v>
      </c>
      <c r="I65" s="63">
        <f t="shared" ref="I65:I68" si="56">SUM(D65*E65)</f>
        <v>8.5</v>
      </c>
      <c r="J65" s="40">
        <f t="shared" ref="J65:J68" si="57">SUM(D65*F65)</f>
        <v>15</v>
      </c>
      <c r="K65" s="40">
        <f t="shared" ref="K65:K68" si="58">SUM(D65*G65)</f>
        <v>1</v>
      </c>
      <c r="L65" s="64">
        <f t="shared" ref="L65:L68" si="59">SUM(I65:K65)</f>
        <v>24.5</v>
      </c>
      <c r="M65" s="56"/>
    </row>
    <row r="66" spans="1:13" x14ac:dyDescent="0.3">
      <c r="A66" s="44" t="s">
        <v>195</v>
      </c>
      <c r="B66" s="48" t="s">
        <v>36</v>
      </c>
      <c r="C66" s="49" t="s">
        <v>35</v>
      </c>
      <c r="D66" s="77">
        <v>1</v>
      </c>
      <c r="E66" s="39">
        <v>100</v>
      </c>
      <c r="F66" s="39">
        <v>200</v>
      </c>
      <c r="G66" s="39">
        <v>50</v>
      </c>
      <c r="H66" s="54">
        <f t="shared" si="55"/>
        <v>350</v>
      </c>
      <c r="I66" s="63">
        <f t="shared" si="56"/>
        <v>100</v>
      </c>
      <c r="J66" s="40">
        <f t="shared" si="57"/>
        <v>200</v>
      </c>
      <c r="K66" s="40">
        <f t="shared" si="58"/>
        <v>50</v>
      </c>
      <c r="L66" s="64">
        <f t="shared" si="59"/>
        <v>350</v>
      </c>
      <c r="M66" s="56"/>
    </row>
    <row r="67" spans="1:13" x14ac:dyDescent="0.3">
      <c r="A67" s="42" t="s">
        <v>129</v>
      </c>
      <c r="B67" s="47" t="s">
        <v>130</v>
      </c>
      <c r="C67" s="49"/>
      <c r="D67" s="77"/>
      <c r="E67" s="39"/>
      <c r="F67" s="39"/>
      <c r="G67" s="39"/>
      <c r="H67" s="54">
        <f t="shared" si="55"/>
        <v>0</v>
      </c>
      <c r="I67" s="63">
        <f t="shared" si="56"/>
        <v>0</v>
      </c>
      <c r="J67" s="40">
        <f t="shared" si="57"/>
        <v>0</v>
      </c>
      <c r="K67" s="40">
        <f t="shared" si="58"/>
        <v>0</v>
      </c>
      <c r="L67" s="64">
        <f t="shared" si="59"/>
        <v>0</v>
      </c>
      <c r="M67" s="56"/>
    </row>
    <row r="68" spans="1:13" x14ac:dyDescent="0.3">
      <c r="A68" s="44" t="s">
        <v>131</v>
      </c>
      <c r="B68" s="48" t="s">
        <v>132</v>
      </c>
      <c r="C68" s="49" t="s">
        <v>16</v>
      </c>
      <c r="D68" s="77">
        <v>46</v>
      </c>
      <c r="E68" s="69">
        <v>15</v>
      </c>
      <c r="F68" s="70"/>
      <c r="G68" s="69">
        <v>1</v>
      </c>
      <c r="H68" s="54">
        <f t="shared" si="55"/>
        <v>16</v>
      </c>
      <c r="I68" s="63">
        <f t="shared" si="56"/>
        <v>690</v>
      </c>
      <c r="J68" s="40">
        <f t="shared" si="57"/>
        <v>0</v>
      </c>
      <c r="K68" s="40">
        <f t="shared" si="58"/>
        <v>46</v>
      </c>
      <c r="L68" s="64">
        <f t="shared" si="59"/>
        <v>736</v>
      </c>
      <c r="M68" s="56" t="s">
        <v>185</v>
      </c>
    </row>
    <row r="69" spans="1:13" x14ac:dyDescent="0.3">
      <c r="A69" s="44" t="s">
        <v>133</v>
      </c>
      <c r="B69" s="48" t="s">
        <v>134</v>
      </c>
      <c r="C69" s="49" t="s">
        <v>16</v>
      </c>
      <c r="D69" s="77">
        <v>115</v>
      </c>
      <c r="E69" s="69">
        <v>15</v>
      </c>
      <c r="F69" s="70"/>
      <c r="G69" s="69">
        <v>1</v>
      </c>
      <c r="H69" s="54">
        <f t="shared" ref="H69:H86" si="60">SUM(E69:G69)</f>
        <v>16</v>
      </c>
      <c r="I69" s="63">
        <f t="shared" ref="I69:I86" si="61">SUM(D69*E69)</f>
        <v>1725</v>
      </c>
      <c r="J69" s="40">
        <f t="shared" ref="J69:J86" si="62">SUM(D69*F69)</f>
        <v>0</v>
      </c>
      <c r="K69" s="40">
        <f t="shared" ref="K69:K86" si="63">SUM(D69*G69)</f>
        <v>115</v>
      </c>
      <c r="L69" s="64">
        <f t="shared" ref="L69:L86" si="64">SUM(I69:K69)</f>
        <v>1840</v>
      </c>
      <c r="M69" s="56" t="s">
        <v>185</v>
      </c>
    </row>
    <row r="70" spans="1:13" x14ac:dyDescent="0.3">
      <c r="A70" s="44" t="s">
        <v>135</v>
      </c>
      <c r="B70" s="48" t="s">
        <v>136</v>
      </c>
      <c r="C70" s="49" t="s">
        <v>16</v>
      </c>
      <c r="D70" s="77">
        <v>13</v>
      </c>
      <c r="E70" s="69">
        <v>15</v>
      </c>
      <c r="F70" s="70"/>
      <c r="G70" s="69">
        <v>1</v>
      </c>
      <c r="H70" s="54">
        <f t="shared" si="60"/>
        <v>16</v>
      </c>
      <c r="I70" s="63">
        <f t="shared" si="61"/>
        <v>195</v>
      </c>
      <c r="J70" s="40">
        <f t="shared" si="62"/>
        <v>0</v>
      </c>
      <c r="K70" s="40">
        <f t="shared" si="63"/>
        <v>13</v>
      </c>
      <c r="L70" s="64">
        <f t="shared" si="64"/>
        <v>208</v>
      </c>
      <c r="M70" s="56" t="s">
        <v>185</v>
      </c>
    </row>
    <row r="71" spans="1:13" x14ac:dyDescent="0.3">
      <c r="A71" s="44" t="s">
        <v>137</v>
      </c>
      <c r="B71" s="48" t="s">
        <v>138</v>
      </c>
      <c r="C71" s="49" t="s">
        <v>16</v>
      </c>
      <c r="D71" s="77">
        <v>36</v>
      </c>
      <c r="E71" s="69">
        <v>15</v>
      </c>
      <c r="F71" s="70"/>
      <c r="G71" s="69">
        <v>1</v>
      </c>
      <c r="H71" s="54">
        <f t="shared" si="60"/>
        <v>16</v>
      </c>
      <c r="I71" s="63">
        <f t="shared" si="61"/>
        <v>540</v>
      </c>
      <c r="J71" s="40">
        <f t="shared" si="62"/>
        <v>0</v>
      </c>
      <c r="K71" s="40">
        <f t="shared" si="63"/>
        <v>36</v>
      </c>
      <c r="L71" s="64">
        <f t="shared" si="64"/>
        <v>576</v>
      </c>
      <c r="M71" s="56" t="s">
        <v>185</v>
      </c>
    </row>
    <row r="72" spans="1:13" x14ac:dyDescent="0.3">
      <c r="A72" s="44" t="s">
        <v>139</v>
      </c>
      <c r="B72" s="48" t="s">
        <v>140</v>
      </c>
      <c r="C72" s="49" t="s">
        <v>16</v>
      </c>
      <c r="D72" s="77">
        <v>17</v>
      </c>
      <c r="E72" s="69">
        <v>15</v>
      </c>
      <c r="F72" s="70"/>
      <c r="G72" s="69">
        <v>1</v>
      </c>
      <c r="H72" s="54">
        <f t="shared" si="60"/>
        <v>16</v>
      </c>
      <c r="I72" s="63">
        <f t="shared" si="61"/>
        <v>255</v>
      </c>
      <c r="J72" s="40">
        <f t="shared" si="62"/>
        <v>0</v>
      </c>
      <c r="K72" s="40">
        <f t="shared" si="63"/>
        <v>17</v>
      </c>
      <c r="L72" s="64">
        <f t="shared" si="64"/>
        <v>272</v>
      </c>
      <c r="M72" s="56" t="s">
        <v>185</v>
      </c>
    </row>
    <row r="73" spans="1:13" x14ac:dyDescent="0.3">
      <c r="A73" s="44" t="s">
        <v>141</v>
      </c>
      <c r="B73" s="48" t="s">
        <v>142</v>
      </c>
      <c r="C73" s="49" t="s">
        <v>16</v>
      </c>
      <c r="D73" s="77">
        <v>31</v>
      </c>
      <c r="E73" s="69">
        <v>15</v>
      </c>
      <c r="F73" s="70"/>
      <c r="G73" s="69">
        <v>1</v>
      </c>
      <c r="H73" s="54">
        <f t="shared" si="60"/>
        <v>16</v>
      </c>
      <c r="I73" s="63">
        <f t="shared" si="61"/>
        <v>465</v>
      </c>
      <c r="J73" s="40">
        <f t="shared" si="62"/>
        <v>0</v>
      </c>
      <c r="K73" s="40">
        <f t="shared" si="63"/>
        <v>31</v>
      </c>
      <c r="L73" s="64">
        <f t="shared" si="64"/>
        <v>496</v>
      </c>
      <c r="M73" s="56" t="s">
        <v>185</v>
      </c>
    </row>
    <row r="74" spans="1:13" x14ac:dyDescent="0.3">
      <c r="A74" s="44" t="s">
        <v>143</v>
      </c>
      <c r="B74" s="48" t="s">
        <v>144</v>
      </c>
      <c r="C74" s="49" t="s">
        <v>16</v>
      </c>
      <c r="D74" s="77">
        <v>2</v>
      </c>
      <c r="E74" s="69">
        <v>15</v>
      </c>
      <c r="F74" s="70"/>
      <c r="G74" s="69">
        <v>1</v>
      </c>
      <c r="H74" s="54">
        <f t="shared" si="60"/>
        <v>16</v>
      </c>
      <c r="I74" s="63">
        <f t="shared" si="61"/>
        <v>30</v>
      </c>
      <c r="J74" s="40">
        <f t="shared" si="62"/>
        <v>0</v>
      </c>
      <c r="K74" s="40">
        <f t="shared" si="63"/>
        <v>2</v>
      </c>
      <c r="L74" s="64">
        <f t="shared" si="64"/>
        <v>32</v>
      </c>
      <c r="M74" s="56" t="s">
        <v>185</v>
      </c>
    </row>
    <row r="75" spans="1:13" x14ac:dyDescent="0.3">
      <c r="A75" s="44" t="s">
        <v>145</v>
      </c>
      <c r="B75" s="48" t="s">
        <v>146</v>
      </c>
      <c r="C75" s="49" t="s">
        <v>16</v>
      </c>
      <c r="D75" s="77">
        <v>4</v>
      </c>
      <c r="E75" s="69">
        <v>15</v>
      </c>
      <c r="F75" s="70"/>
      <c r="G75" s="69">
        <v>1</v>
      </c>
      <c r="H75" s="54">
        <f t="shared" si="60"/>
        <v>16</v>
      </c>
      <c r="I75" s="63">
        <f t="shared" si="61"/>
        <v>60</v>
      </c>
      <c r="J75" s="40">
        <f t="shared" si="62"/>
        <v>0</v>
      </c>
      <c r="K75" s="40">
        <f t="shared" si="63"/>
        <v>4</v>
      </c>
      <c r="L75" s="64">
        <f t="shared" si="64"/>
        <v>64</v>
      </c>
      <c r="M75" s="56" t="s">
        <v>185</v>
      </c>
    </row>
    <row r="76" spans="1:13" x14ac:dyDescent="0.3">
      <c r="A76" s="44" t="s">
        <v>147</v>
      </c>
      <c r="B76" s="48" t="s">
        <v>148</v>
      </c>
      <c r="C76" s="49" t="s">
        <v>16</v>
      </c>
      <c r="D76" s="77">
        <v>7</v>
      </c>
      <c r="E76" s="69">
        <v>15</v>
      </c>
      <c r="F76" s="70"/>
      <c r="G76" s="69">
        <v>1</v>
      </c>
      <c r="H76" s="54">
        <f t="shared" si="60"/>
        <v>16</v>
      </c>
      <c r="I76" s="63">
        <f t="shared" si="61"/>
        <v>105</v>
      </c>
      <c r="J76" s="40">
        <f t="shared" si="62"/>
        <v>0</v>
      </c>
      <c r="K76" s="40">
        <f t="shared" si="63"/>
        <v>7</v>
      </c>
      <c r="L76" s="64">
        <f t="shared" si="64"/>
        <v>112</v>
      </c>
      <c r="M76" s="56" t="s">
        <v>185</v>
      </c>
    </row>
    <row r="77" spans="1:13" x14ac:dyDescent="0.3">
      <c r="A77" s="44" t="s">
        <v>149</v>
      </c>
      <c r="B77" s="48" t="s">
        <v>150</v>
      </c>
      <c r="C77" s="49" t="s">
        <v>16</v>
      </c>
      <c r="D77" s="77">
        <v>3</v>
      </c>
      <c r="E77" s="69">
        <v>15</v>
      </c>
      <c r="F77" s="70"/>
      <c r="G77" s="69">
        <v>1</v>
      </c>
      <c r="H77" s="54">
        <f t="shared" si="60"/>
        <v>16</v>
      </c>
      <c r="I77" s="63">
        <f t="shared" si="61"/>
        <v>45</v>
      </c>
      <c r="J77" s="40">
        <f t="shared" si="62"/>
        <v>0</v>
      </c>
      <c r="K77" s="40">
        <f t="shared" si="63"/>
        <v>3</v>
      </c>
      <c r="L77" s="64">
        <f t="shared" si="64"/>
        <v>48</v>
      </c>
      <c r="M77" s="56" t="s">
        <v>185</v>
      </c>
    </row>
    <row r="78" spans="1:13" x14ac:dyDescent="0.3">
      <c r="A78" s="44" t="s">
        <v>151</v>
      </c>
      <c r="B78" s="48" t="s">
        <v>152</v>
      </c>
      <c r="C78" s="49" t="s">
        <v>16</v>
      </c>
      <c r="D78" s="77">
        <v>40</v>
      </c>
      <c r="E78" s="69">
        <v>15</v>
      </c>
      <c r="F78" s="70"/>
      <c r="G78" s="69">
        <v>1</v>
      </c>
      <c r="H78" s="54">
        <f t="shared" si="60"/>
        <v>16</v>
      </c>
      <c r="I78" s="63">
        <f t="shared" si="61"/>
        <v>600</v>
      </c>
      <c r="J78" s="40">
        <f t="shared" si="62"/>
        <v>0</v>
      </c>
      <c r="K78" s="40">
        <f t="shared" si="63"/>
        <v>40</v>
      </c>
      <c r="L78" s="64">
        <f t="shared" si="64"/>
        <v>640</v>
      </c>
      <c r="M78" s="56" t="s">
        <v>185</v>
      </c>
    </row>
    <row r="79" spans="1:13" x14ac:dyDescent="0.3">
      <c r="A79" s="44" t="s">
        <v>153</v>
      </c>
      <c r="B79" s="48" t="s">
        <v>154</v>
      </c>
      <c r="C79" s="49" t="s">
        <v>16</v>
      </c>
      <c r="D79" s="77">
        <v>56</v>
      </c>
      <c r="E79" s="69">
        <v>15</v>
      </c>
      <c r="F79" s="70"/>
      <c r="G79" s="69">
        <v>1</v>
      </c>
      <c r="H79" s="54">
        <f t="shared" si="60"/>
        <v>16</v>
      </c>
      <c r="I79" s="63">
        <f t="shared" si="61"/>
        <v>840</v>
      </c>
      <c r="J79" s="40">
        <f t="shared" si="62"/>
        <v>0</v>
      </c>
      <c r="K79" s="40">
        <f t="shared" si="63"/>
        <v>56</v>
      </c>
      <c r="L79" s="64">
        <f t="shared" si="64"/>
        <v>896</v>
      </c>
      <c r="M79" s="56" t="s">
        <v>185</v>
      </c>
    </row>
    <row r="80" spans="1:13" x14ac:dyDescent="0.3">
      <c r="A80" s="44" t="s">
        <v>155</v>
      </c>
      <c r="B80" s="48" t="s">
        <v>156</v>
      </c>
      <c r="C80" s="49" t="s">
        <v>16</v>
      </c>
      <c r="D80" s="77">
        <v>84</v>
      </c>
      <c r="E80" s="69">
        <v>15</v>
      </c>
      <c r="F80" s="70"/>
      <c r="G80" s="69">
        <v>1</v>
      </c>
      <c r="H80" s="54">
        <f t="shared" si="60"/>
        <v>16</v>
      </c>
      <c r="I80" s="63">
        <f t="shared" si="61"/>
        <v>1260</v>
      </c>
      <c r="J80" s="40">
        <f t="shared" si="62"/>
        <v>0</v>
      </c>
      <c r="K80" s="40">
        <f t="shared" si="63"/>
        <v>84</v>
      </c>
      <c r="L80" s="64">
        <f t="shared" si="64"/>
        <v>1344</v>
      </c>
      <c r="M80" s="56" t="s">
        <v>185</v>
      </c>
    </row>
    <row r="81" spans="1:13" x14ac:dyDescent="0.3">
      <c r="A81" s="44" t="s">
        <v>157</v>
      </c>
      <c r="B81" s="48" t="s">
        <v>158</v>
      </c>
      <c r="C81" s="49" t="s">
        <v>11</v>
      </c>
      <c r="D81" s="77">
        <v>324</v>
      </c>
      <c r="E81" s="69">
        <v>3</v>
      </c>
      <c r="F81" s="70"/>
      <c r="G81" s="69">
        <v>1</v>
      </c>
      <c r="H81" s="54">
        <f t="shared" si="60"/>
        <v>4</v>
      </c>
      <c r="I81" s="63">
        <f t="shared" si="61"/>
        <v>972</v>
      </c>
      <c r="J81" s="40">
        <f t="shared" si="62"/>
        <v>0</v>
      </c>
      <c r="K81" s="40">
        <f t="shared" si="63"/>
        <v>324</v>
      </c>
      <c r="L81" s="64">
        <f t="shared" si="64"/>
        <v>1296</v>
      </c>
      <c r="M81" s="56" t="s">
        <v>185</v>
      </c>
    </row>
    <row r="82" spans="1:13" x14ac:dyDescent="0.3">
      <c r="A82" s="44" t="s">
        <v>159</v>
      </c>
      <c r="B82" s="48" t="s">
        <v>160</v>
      </c>
      <c r="C82" s="49" t="s">
        <v>16</v>
      </c>
      <c r="D82" s="77">
        <v>58</v>
      </c>
      <c r="E82" s="69">
        <v>15</v>
      </c>
      <c r="F82" s="70"/>
      <c r="G82" s="69">
        <v>1</v>
      </c>
      <c r="H82" s="54">
        <f t="shared" si="60"/>
        <v>16</v>
      </c>
      <c r="I82" s="63">
        <f t="shared" si="61"/>
        <v>870</v>
      </c>
      <c r="J82" s="40">
        <f t="shared" si="62"/>
        <v>0</v>
      </c>
      <c r="K82" s="40">
        <f t="shared" si="63"/>
        <v>58</v>
      </c>
      <c r="L82" s="64">
        <f t="shared" si="64"/>
        <v>928</v>
      </c>
      <c r="M82" s="56" t="s">
        <v>185</v>
      </c>
    </row>
    <row r="83" spans="1:13" x14ac:dyDescent="0.3">
      <c r="A83" s="44" t="s">
        <v>161</v>
      </c>
      <c r="B83" s="48" t="s">
        <v>162</v>
      </c>
      <c r="C83" s="49" t="s">
        <v>16</v>
      </c>
      <c r="D83" s="77">
        <v>16</v>
      </c>
      <c r="E83" s="69">
        <v>15</v>
      </c>
      <c r="F83" s="70"/>
      <c r="G83" s="69">
        <v>1</v>
      </c>
      <c r="H83" s="54">
        <f t="shared" si="60"/>
        <v>16</v>
      </c>
      <c r="I83" s="63">
        <f t="shared" si="61"/>
        <v>240</v>
      </c>
      <c r="J83" s="40">
        <f t="shared" si="62"/>
        <v>0</v>
      </c>
      <c r="K83" s="40">
        <f t="shared" si="63"/>
        <v>16</v>
      </c>
      <c r="L83" s="64">
        <f t="shared" si="64"/>
        <v>256</v>
      </c>
      <c r="M83" s="56" t="s">
        <v>185</v>
      </c>
    </row>
    <row r="84" spans="1:13" x14ac:dyDescent="0.3">
      <c r="A84" s="44" t="s">
        <v>163</v>
      </c>
      <c r="B84" s="48" t="s">
        <v>164</v>
      </c>
      <c r="C84" s="49" t="s">
        <v>16</v>
      </c>
      <c r="D84" s="77">
        <v>168</v>
      </c>
      <c r="E84" s="69">
        <v>15</v>
      </c>
      <c r="F84" s="70"/>
      <c r="G84" s="69">
        <v>1</v>
      </c>
      <c r="H84" s="54">
        <f t="shared" si="60"/>
        <v>16</v>
      </c>
      <c r="I84" s="63">
        <f t="shared" si="61"/>
        <v>2520</v>
      </c>
      <c r="J84" s="40">
        <f t="shared" si="62"/>
        <v>0</v>
      </c>
      <c r="K84" s="40">
        <f t="shared" si="63"/>
        <v>168</v>
      </c>
      <c r="L84" s="64">
        <f t="shared" si="64"/>
        <v>2688</v>
      </c>
      <c r="M84" s="56" t="s">
        <v>185</v>
      </c>
    </row>
    <row r="85" spans="1:13" x14ac:dyDescent="0.3">
      <c r="A85" s="44" t="s">
        <v>165</v>
      </c>
      <c r="B85" s="48" t="s">
        <v>166</v>
      </c>
      <c r="C85" s="49" t="s">
        <v>16</v>
      </c>
      <c r="D85" s="77">
        <v>71</v>
      </c>
      <c r="E85" s="69">
        <v>15</v>
      </c>
      <c r="F85" s="70"/>
      <c r="G85" s="69">
        <v>1</v>
      </c>
      <c r="H85" s="54">
        <f t="shared" si="60"/>
        <v>16</v>
      </c>
      <c r="I85" s="63">
        <f t="shared" si="61"/>
        <v>1065</v>
      </c>
      <c r="J85" s="40">
        <f t="shared" si="62"/>
        <v>0</v>
      </c>
      <c r="K85" s="40">
        <f t="shared" si="63"/>
        <v>71</v>
      </c>
      <c r="L85" s="64">
        <f t="shared" si="64"/>
        <v>1136</v>
      </c>
      <c r="M85" s="56" t="s">
        <v>185</v>
      </c>
    </row>
    <row r="86" spans="1:13" x14ac:dyDescent="0.3">
      <c r="A86" s="44" t="s">
        <v>167</v>
      </c>
      <c r="B86" s="48" t="s">
        <v>168</v>
      </c>
      <c r="C86" s="49" t="s">
        <v>16</v>
      </c>
      <c r="D86" s="77">
        <v>32</v>
      </c>
      <c r="E86" s="69">
        <v>15</v>
      </c>
      <c r="F86" s="70"/>
      <c r="G86" s="69">
        <v>1</v>
      </c>
      <c r="H86" s="54">
        <f t="shared" si="60"/>
        <v>16</v>
      </c>
      <c r="I86" s="63">
        <f t="shared" si="61"/>
        <v>480</v>
      </c>
      <c r="J86" s="40">
        <f t="shared" si="62"/>
        <v>0</v>
      </c>
      <c r="K86" s="40">
        <f t="shared" si="63"/>
        <v>32</v>
      </c>
      <c r="L86" s="64">
        <f t="shared" si="64"/>
        <v>512</v>
      </c>
      <c r="M86" s="56" t="s">
        <v>185</v>
      </c>
    </row>
    <row r="87" spans="1:13" x14ac:dyDescent="0.3">
      <c r="A87" s="44" t="s">
        <v>169</v>
      </c>
      <c r="B87" s="48" t="s">
        <v>170</v>
      </c>
      <c r="C87" s="49" t="s">
        <v>16</v>
      </c>
      <c r="D87" s="78">
        <v>2</v>
      </c>
      <c r="E87" s="69">
        <v>15</v>
      </c>
      <c r="F87" s="71">
        <v>46.8</v>
      </c>
      <c r="G87" s="71">
        <v>1.5</v>
      </c>
      <c r="H87" s="72">
        <f t="shared" ref="H87:H91" si="65">SUM(E87:G87)</f>
        <v>63.3</v>
      </c>
      <c r="I87" s="73">
        <f t="shared" ref="I87:I91" si="66">SUM(D87*E87)</f>
        <v>30</v>
      </c>
      <c r="J87" s="74">
        <f t="shared" ref="J87:J91" si="67">SUM(D87*F87)</f>
        <v>93.6</v>
      </c>
      <c r="K87" s="74">
        <f t="shared" ref="K87:K91" si="68">SUM(D87*G87)</f>
        <v>3</v>
      </c>
      <c r="L87" s="75">
        <f t="shared" ref="L87:L91" si="69">SUM(I87:K87)</f>
        <v>126.6</v>
      </c>
    </row>
    <row r="88" spans="1:13" x14ac:dyDescent="0.3">
      <c r="A88" s="44" t="s">
        <v>171</v>
      </c>
      <c r="B88" s="48" t="s">
        <v>172</v>
      </c>
      <c r="C88" s="49" t="s">
        <v>16</v>
      </c>
      <c r="D88" s="78">
        <v>10</v>
      </c>
      <c r="E88" s="69">
        <v>15</v>
      </c>
      <c r="F88" s="71">
        <v>38.9</v>
      </c>
      <c r="G88" s="71">
        <v>1.5</v>
      </c>
      <c r="H88" s="72">
        <f t="shared" si="65"/>
        <v>55.4</v>
      </c>
      <c r="I88" s="73">
        <f t="shared" si="66"/>
        <v>150</v>
      </c>
      <c r="J88" s="74">
        <f t="shared" si="67"/>
        <v>389</v>
      </c>
      <c r="K88" s="74">
        <f t="shared" si="68"/>
        <v>15</v>
      </c>
      <c r="L88" s="75">
        <f t="shared" si="69"/>
        <v>554</v>
      </c>
    </row>
    <row r="89" spans="1:13" x14ac:dyDescent="0.3">
      <c r="A89" s="44" t="s">
        <v>173</v>
      </c>
      <c r="B89" s="48" t="s">
        <v>174</v>
      </c>
      <c r="C89" s="49" t="s">
        <v>16</v>
      </c>
      <c r="D89" s="78">
        <v>30</v>
      </c>
      <c r="E89" s="69">
        <v>15</v>
      </c>
      <c r="F89" s="80">
        <v>65</v>
      </c>
      <c r="G89" s="69">
        <v>1.5</v>
      </c>
      <c r="H89" s="72">
        <f t="shared" si="65"/>
        <v>81.5</v>
      </c>
      <c r="I89" s="73">
        <f t="shared" si="66"/>
        <v>450</v>
      </c>
      <c r="J89" s="74">
        <f t="shared" si="67"/>
        <v>1950</v>
      </c>
      <c r="K89" s="74">
        <f t="shared" si="68"/>
        <v>45</v>
      </c>
      <c r="L89" s="75">
        <f t="shared" si="69"/>
        <v>2445</v>
      </c>
    </row>
    <row r="90" spans="1:13" x14ac:dyDescent="0.3">
      <c r="A90" s="44" t="s">
        <v>175</v>
      </c>
      <c r="B90" s="48" t="s">
        <v>176</v>
      </c>
      <c r="C90" s="49" t="s">
        <v>16</v>
      </c>
      <c r="D90" s="78">
        <v>30</v>
      </c>
      <c r="E90" s="69">
        <v>15</v>
      </c>
      <c r="F90" s="69">
        <v>75</v>
      </c>
      <c r="G90" s="69">
        <v>0.2</v>
      </c>
      <c r="H90" s="72">
        <f t="shared" si="65"/>
        <v>90.2</v>
      </c>
      <c r="I90" s="73">
        <f t="shared" si="66"/>
        <v>450</v>
      </c>
      <c r="J90" s="74">
        <f t="shared" si="67"/>
        <v>2250</v>
      </c>
      <c r="K90" s="74">
        <f t="shared" si="68"/>
        <v>6</v>
      </c>
      <c r="L90" s="75">
        <f t="shared" si="69"/>
        <v>2706</v>
      </c>
    </row>
    <row r="91" spans="1:13" x14ac:dyDescent="0.3">
      <c r="A91" s="44" t="s">
        <v>177</v>
      </c>
      <c r="B91" s="48" t="s">
        <v>36</v>
      </c>
      <c r="C91" s="49" t="s">
        <v>35</v>
      </c>
      <c r="D91" s="77">
        <v>1</v>
      </c>
      <c r="E91" s="39">
        <v>400</v>
      </c>
      <c r="F91" s="39">
        <v>500</v>
      </c>
      <c r="G91" s="39">
        <v>50</v>
      </c>
      <c r="H91" s="54">
        <f t="shared" si="65"/>
        <v>950</v>
      </c>
      <c r="I91" s="63">
        <f t="shared" si="66"/>
        <v>400</v>
      </c>
      <c r="J91" s="40">
        <f t="shared" si="67"/>
        <v>500</v>
      </c>
      <c r="K91" s="40">
        <f t="shared" si="68"/>
        <v>50</v>
      </c>
      <c r="L91" s="64">
        <f t="shared" si="69"/>
        <v>950</v>
      </c>
    </row>
    <row r="92" spans="1:13" x14ac:dyDescent="0.3">
      <c r="A92" s="42" t="s">
        <v>187</v>
      </c>
      <c r="B92" s="47" t="s">
        <v>178</v>
      </c>
      <c r="C92" s="49"/>
      <c r="D92" s="77"/>
      <c r="E92" s="39"/>
      <c r="F92" s="39"/>
      <c r="G92" s="39"/>
      <c r="H92" s="54"/>
      <c r="I92" s="63"/>
      <c r="J92" s="40"/>
      <c r="K92" s="40">
        <f t="shared" ref="K92:K96" si="70">SUM(D92*G92)</f>
        <v>0</v>
      </c>
      <c r="L92" s="64">
        <f t="shared" ref="L92:L96" si="71">SUM(I92:K92)</f>
        <v>0</v>
      </c>
    </row>
    <row r="93" spans="1:13" x14ac:dyDescent="0.3">
      <c r="A93" s="44" t="s">
        <v>188</v>
      </c>
      <c r="B93" s="48" t="s">
        <v>199</v>
      </c>
      <c r="C93" s="49" t="s">
        <v>35</v>
      </c>
      <c r="D93" s="77">
        <v>1</v>
      </c>
      <c r="E93" s="39">
        <v>1400</v>
      </c>
      <c r="F93" s="39">
        <v>300</v>
      </c>
      <c r="G93" s="39">
        <v>120</v>
      </c>
      <c r="H93" s="54">
        <f t="shared" ref="H93" si="72">SUM(E93:G93)</f>
        <v>1820</v>
      </c>
      <c r="I93" s="63">
        <f t="shared" ref="I93" si="73">SUM(D93*E93)</f>
        <v>1400</v>
      </c>
      <c r="J93" s="40">
        <f t="shared" ref="J93" si="74">SUM(D93*F93)</f>
        <v>300</v>
      </c>
      <c r="K93" s="40">
        <f t="shared" ref="K93" si="75">SUM(D93*G93)</f>
        <v>120</v>
      </c>
      <c r="L93" s="64">
        <f t="shared" ref="L93" si="76">SUM(I93:K93)</f>
        <v>1820</v>
      </c>
    </row>
    <row r="94" spans="1:13" x14ac:dyDescent="0.3">
      <c r="A94" s="44" t="s">
        <v>189</v>
      </c>
      <c r="B94" s="48" t="s">
        <v>190</v>
      </c>
      <c r="C94" s="49" t="s">
        <v>35</v>
      </c>
      <c r="D94" s="77">
        <v>1</v>
      </c>
      <c r="E94" s="39">
        <v>400</v>
      </c>
      <c r="F94" s="39"/>
      <c r="G94" s="39">
        <v>120</v>
      </c>
      <c r="H94" s="54">
        <f t="shared" ref="H94" si="77">SUM(E94:G94)</f>
        <v>520</v>
      </c>
      <c r="I94" s="63">
        <f t="shared" ref="I94" si="78">SUM(D94*E94)</f>
        <v>400</v>
      </c>
      <c r="J94" s="40">
        <f t="shared" ref="J94" si="79">SUM(D94*F94)</f>
        <v>0</v>
      </c>
      <c r="K94" s="40">
        <f t="shared" ref="K94" si="80">SUM(D94*G94)</f>
        <v>120</v>
      </c>
      <c r="L94" s="64">
        <f t="shared" ref="L94" si="81">SUM(I94:K94)</f>
        <v>520</v>
      </c>
    </row>
    <row r="95" spans="1:13" x14ac:dyDescent="0.3">
      <c r="A95" s="44" t="s">
        <v>189</v>
      </c>
      <c r="B95" s="48" t="s">
        <v>179</v>
      </c>
      <c r="C95" s="49" t="s">
        <v>35</v>
      </c>
      <c r="D95" s="77">
        <v>1</v>
      </c>
      <c r="E95" s="39">
        <v>500</v>
      </c>
      <c r="F95" s="39">
        <v>30</v>
      </c>
      <c r="G95" s="39">
        <v>50</v>
      </c>
      <c r="H95" s="54">
        <f t="shared" ref="H95:H96" si="82">SUM(E95:G95)</f>
        <v>580</v>
      </c>
      <c r="I95" s="63">
        <f t="shared" ref="I95:I96" si="83">SUM(D95*E95)</f>
        <v>500</v>
      </c>
      <c r="J95" s="40">
        <f t="shared" ref="J95:J96" si="84">SUM(D95*F95)</f>
        <v>30</v>
      </c>
      <c r="K95" s="40">
        <f t="shared" si="70"/>
        <v>50</v>
      </c>
      <c r="L95" s="64">
        <f t="shared" si="71"/>
        <v>580</v>
      </c>
    </row>
    <row r="96" spans="1:13" x14ac:dyDescent="0.3">
      <c r="A96" s="44" t="s">
        <v>198</v>
      </c>
      <c r="B96" s="48" t="s">
        <v>180</v>
      </c>
      <c r="C96" s="49" t="s">
        <v>35</v>
      </c>
      <c r="D96" s="77">
        <v>1</v>
      </c>
      <c r="E96" s="39">
        <v>800</v>
      </c>
      <c r="F96" s="39">
        <v>40</v>
      </c>
      <c r="G96" s="39">
        <v>50</v>
      </c>
      <c r="H96" s="54">
        <f t="shared" si="82"/>
        <v>890</v>
      </c>
      <c r="I96" s="63">
        <f t="shared" si="83"/>
        <v>800</v>
      </c>
      <c r="J96" s="40">
        <f t="shared" si="84"/>
        <v>40</v>
      </c>
      <c r="K96" s="40">
        <f t="shared" si="70"/>
        <v>50</v>
      </c>
      <c r="L96" s="64">
        <f t="shared" si="71"/>
        <v>890</v>
      </c>
    </row>
    <row r="97" spans="1:12" x14ac:dyDescent="0.3">
      <c r="A97" s="35"/>
      <c r="B97" s="36"/>
      <c r="C97" s="37"/>
      <c r="D97" s="38"/>
      <c r="E97" s="39"/>
      <c r="F97" s="39"/>
      <c r="G97" s="39"/>
      <c r="H97" s="54"/>
      <c r="I97" s="63"/>
      <c r="J97" s="40"/>
      <c r="K97" s="40"/>
      <c r="L97" s="64"/>
    </row>
    <row r="98" spans="1:12" x14ac:dyDescent="0.3">
      <c r="A98" s="35"/>
      <c r="B98" s="36"/>
      <c r="C98" s="37"/>
      <c r="D98" s="41"/>
      <c r="E98" s="39"/>
      <c r="F98" s="39"/>
      <c r="G98" s="39"/>
      <c r="H98" s="54">
        <f t="shared" ref="H98" si="85">E98+F98+G98</f>
        <v>0</v>
      </c>
      <c r="I98" s="63">
        <f>ROUND(D98*E98, 2)</f>
        <v>0</v>
      </c>
      <c r="J98" s="40">
        <f>ROUND(D98*F98, 2)</f>
        <v>0</v>
      </c>
      <c r="K98" s="40">
        <f>ROUND(D98*G98, 2)</f>
        <v>0</v>
      </c>
      <c r="L98" s="64">
        <f t="shared" ref="L98" si="86">I98+J98+K98</f>
        <v>0</v>
      </c>
    </row>
    <row r="99" spans="1:12" ht="13.5" customHeight="1" thickBot="1" x14ac:dyDescent="0.35">
      <c r="A99" s="17"/>
      <c r="B99" s="18"/>
      <c r="C99" s="17"/>
      <c r="D99" s="19"/>
      <c r="E99" s="20"/>
      <c r="F99" s="20"/>
      <c r="G99" s="20"/>
      <c r="H99" s="57"/>
      <c r="I99" s="65"/>
      <c r="J99" s="66"/>
      <c r="K99" s="66"/>
      <c r="L99" s="67"/>
    </row>
    <row r="100" spans="1:12" s="1" customFormat="1" ht="13.5" customHeight="1" thickBot="1" x14ac:dyDescent="0.3">
      <c r="A100" s="95" t="s">
        <v>12</v>
      </c>
      <c r="B100" s="96"/>
      <c r="C100" s="96"/>
      <c r="D100" s="96"/>
      <c r="E100" s="96"/>
      <c r="F100" s="96"/>
      <c r="G100" s="96"/>
      <c r="H100" s="97"/>
      <c r="I100" s="58">
        <f>SUM(I$13:I99)</f>
        <v>50007.199999999997</v>
      </c>
      <c r="J100" s="58">
        <f>SUM(J$13:J99)</f>
        <v>55051.043524999994</v>
      </c>
      <c r="K100" s="58">
        <f>SUM(K$13:K99)</f>
        <v>4941.7549999999992</v>
      </c>
      <c r="L100" s="58">
        <f>SUM(L$13:L99)</f>
        <v>109999.99852500002</v>
      </c>
    </row>
    <row r="101" spans="1:12" s="1" customFormat="1" ht="13.2" x14ac:dyDescent="0.25">
      <c r="A101" s="2"/>
    </row>
    <row r="102" spans="1:12" s="1" customFormat="1" ht="13.2" x14ac:dyDescent="0.25">
      <c r="A102" s="2"/>
    </row>
    <row r="103" spans="1:12" s="1" customFormat="1" ht="13.2" x14ac:dyDescent="0.25">
      <c r="A103" s="2"/>
    </row>
    <row r="104" spans="1:12" s="1" customFormat="1" ht="13.2" x14ac:dyDescent="0.25">
      <c r="A104" s="2"/>
    </row>
    <row r="105" spans="1:12" s="1" customFormat="1" ht="13.2" x14ac:dyDescent="0.25">
      <c r="A105" s="2"/>
    </row>
    <row r="106" spans="1:12" s="1" customFormat="1" ht="13.2" x14ac:dyDescent="0.25">
      <c r="A106" s="2"/>
    </row>
    <row r="107" spans="1:12" s="1" customFormat="1" ht="13.2" x14ac:dyDescent="0.25">
      <c r="A107" s="21" t="s">
        <v>13</v>
      </c>
      <c r="B107" s="22"/>
      <c r="C107" s="22" t="s">
        <v>18</v>
      </c>
      <c r="E107" s="22" t="s">
        <v>14</v>
      </c>
      <c r="F107" s="22"/>
      <c r="G107" s="22"/>
      <c r="H107" s="22"/>
      <c r="I107" s="22"/>
      <c r="J107" s="22"/>
      <c r="K107" s="22"/>
    </row>
    <row r="108" spans="1:12" x14ac:dyDescent="0.3">
      <c r="B108" s="23"/>
      <c r="C108" s="10" t="s">
        <v>15</v>
      </c>
      <c r="F108" s="10"/>
      <c r="G108" s="23"/>
      <c r="K108" s="10" t="s">
        <v>15</v>
      </c>
    </row>
    <row r="109" spans="1:12" x14ac:dyDescent="0.3">
      <c r="A109" s="9"/>
      <c r="B109" s="24"/>
    </row>
    <row r="110" spans="1:12" x14ac:dyDescent="0.3">
      <c r="A110" s="9"/>
      <c r="B110" s="24"/>
    </row>
    <row r="111" spans="1:12" x14ac:dyDescent="0.3">
      <c r="B111" s="1" t="s">
        <v>17</v>
      </c>
    </row>
  </sheetData>
  <mergeCells count="12">
    <mergeCell ref="A1:L1"/>
    <mergeCell ref="A2:L2"/>
    <mergeCell ref="A3:L3"/>
    <mergeCell ref="A4:L4"/>
    <mergeCell ref="M11:M12"/>
    <mergeCell ref="E10:H10"/>
    <mergeCell ref="I10:L10"/>
    <mergeCell ref="A100:H100"/>
    <mergeCell ref="A10:A11"/>
    <mergeCell ref="B10:B11"/>
    <mergeCell ref="C10:C11"/>
    <mergeCell ref="D10:D11"/>
  </mergeCells>
  <phoneticPr fontId="23" type="noConversion"/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Koptame EL</vt:lpstr>
      <vt:lpstr>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Sergejs</dc:creator>
  <cp:lastModifiedBy>Sergejs Korolovs</cp:lastModifiedBy>
  <dcterms:created xsi:type="dcterms:W3CDTF">2023-06-08T08:09:23Z</dcterms:created>
  <dcterms:modified xsi:type="dcterms:W3CDTF">2024-04-03T15:07:46Z</dcterms:modified>
</cp:coreProperties>
</file>